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ШВЕЦ Г.В по 25.07.2023\Реестр хоз.субъектов\"/>
    </mc:Choice>
  </mc:AlternateContent>
  <bookViews>
    <workbookView xWindow="0" yWindow="0" windowWidth="2544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41" i="1"/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1" i="1"/>
  <c r="E34" i="1"/>
  <c r="E35" i="1"/>
  <c r="E50" i="1"/>
  <c r="E49" i="1"/>
  <c r="E48" i="1"/>
  <c r="E47" i="1"/>
  <c r="E46" i="1"/>
  <c r="E45" i="1"/>
  <c r="E44" i="1"/>
  <c r="E38" i="1"/>
  <c r="E42" i="1"/>
  <c r="E39" i="1"/>
  <c r="E40" i="1"/>
  <c r="E56" i="1"/>
  <c r="E52" i="1"/>
  <c r="E55" i="1"/>
  <c r="E37" i="1"/>
  <c r="E53" i="1"/>
  <c r="E36" i="1"/>
</calcChain>
</file>

<file path=xl/comments1.xml><?xml version="1.0" encoding="utf-8"?>
<comments xmlns="http://schemas.openxmlformats.org/spreadsheetml/2006/main">
  <authors>
    <author>Пикина Надежда Анатольевна</author>
  </authors>
  <commentLis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Пикина Надежда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Определение  Арбитражного суда Мурманской области от 08.11.2021 введена процедура наблюдения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Пикина Надежда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Постановлением администрации Печенгского района от 21.05.2020 № 480 "Об утверждении условий приватизации МУП "Никельская теплоснабжающая организация" муниципального образования городское поселение Никель Печенгского района предприятие преватизировано путем преобразования в ООО</t>
        </r>
      </text>
    </comment>
  </commentList>
</comments>
</file>

<file path=xl/sharedStrings.xml><?xml version="1.0" encoding="utf-8"?>
<sst xmlns="http://schemas.openxmlformats.org/spreadsheetml/2006/main" count="126" uniqueCount="75">
  <si>
    <t>Наименование хозяйствующего субъекта</t>
  </si>
  <si>
    <t>ИНН</t>
  </si>
  <si>
    <t>Организационно- правовая форма</t>
  </si>
  <si>
    <t>Приложение 2</t>
  </si>
  <si>
    <t>№ п/п</t>
  </si>
  <si>
    <t>МБДОУ "Детский сад № 1"</t>
  </si>
  <si>
    <t>муниципальное бюджетное учреждение</t>
  </si>
  <si>
    <t>МБДОУ "Детский сад № 2"</t>
  </si>
  <si>
    <t>МБДОУ "Детский Сад № 4"</t>
  </si>
  <si>
    <t>МБДОУ "Детский Сад № 5"</t>
  </si>
  <si>
    <t>МБДОУ "Детский Сад № 6 "</t>
  </si>
  <si>
    <t xml:space="preserve">МБДОУ "Детский Сад № 7" </t>
  </si>
  <si>
    <t>МБДОУ "Детский Сад № 8"</t>
  </si>
  <si>
    <t>МБДОУ "Детский Сад № 9"</t>
  </si>
  <si>
    <t>МБДОУ "Детский Сад № 10"</t>
  </si>
  <si>
    <t>МБДОУ "Детский сад № 11"</t>
  </si>
  <si>
    <t xml:space="preserve">МБДОУ Детский Сад № 12 </t>
  </si>
  <si>
    <t xml:space="preserve">МБДОУ Детский Сад № 13 </t>
  </si>
  <si>
    <t xml:space="preserve">МБДОУ Детский Сад № 27 </t>
  </si>
  <si>
    <t xml:space="preserve">МБДОУ Детский Сад № 38 </t>
  </si>
  <si>
    <t>МБОУ "Средняя общеобразовательная школа №1"</t>
  </si>
  <si>
    <t>МБОУ "Средняя общеобразовательная школа № 3"</t>
  </si>
  <si>
    <t>МБОУ "Средняя общеобразовательная школа № 5"</t>
  </si>
  <si>
    <t>МБОУ "Средняя общеобразовательная школа № 7 имени Ю.А. Гагарина"</t>
  </si>
  <si>
    <t>МБОУ "Средняя общеобразовательная школа № 9"</t>
  </si>
  <si>
    <t>МБОУ "Средняя общеобразовательная школа № 11"</t>
  </si>
  <si>
    <t>МБОУ  "Средняя общеобразовательная школа № 19 им. М.Р. Янкова"</t>
  </si>
  <si>
    <t>МБОУ "Основная общеобразовательная школа № 20 имени М.Ю. Козлова"</t>
  </si>
  <si>
    <t>МБОУ "Основная общеобразовательная школа № 22 Им. Б.Ф. Сафонова"</t>
  </si>
  <si>
    <t>МБОУ "Средняя общеобразовательная школа № 23"</t>
  </si>
  <si>
    <t xml:space="preserve">МБУ ДО "Детско- юношеская спортивная школа " </t>
  </si>
  <si>
    <t>МБУ ДО "Дом детского творчества № 1"</t>
  </si>
  <si>
    <t>МБУ ДО "Дом детского творчества № 2"</t>
  </si>
  <si>
    <t>МБУ "Муниципальный методический центр"</t>
  </si>
  <si>
    <t>МБУ "Ремонтно-эксплуатационная служба"</t>
  </si>
  <si>
    <t>МБУ "Многофункциональный центр предоставления государственных и муниципальных услуг Печенгского муниципального округа Мурманской области"</t>
  </si>
  <si>
    <t>МБУ "НИКЕЛЬСКАЯ ДОРОЖНАЯ СЛУЖБА"</t>
  </si>
  <si>
    <t>МБУ "Централизованная бухгалтерия по обслуживанию муниципальных учреждений Печенгского муниципального округа Мурманской области"</t>
  </si>
  <si>
    <t>МКУ "Единая дежурно - диспетчерская служба Печенгского муниципального округа Мурманской области "</t>
  </si>
  <si>
    <t>муниципальное казенное учреждение</t>
  </si>
  <si>
    <t>МКУ "Управление по обеспечению деятельности администрации Печенгского муниципального округа Мурманской области"</t>
  </si>
  <si>
    <t xml:space="preserve">МКУ "Централизованная бухгалтерия" </t>
  </si>
  <si>
    <t>муниципальное автономное учреждение</t>
  </si>
  <si>
    <t>МБУ ДО "Детская музыкальная школа № 1"</t>
  </si>
  <si>
    <t>МБУ ДО "Детская музыкальная школа № 2"</t>
  </si>
  <si>
    <t>МБУ ДО "Детская музыкальная школа № 3"</t>
  </si>
  <si>
    <t>МБУ ДО "Детская художественная школа № 1"</t>
  </si>
  <si>
    <t>МБУ ДО "Детская художественная школа № 2"</t>
  </si>
  <si>
    <t>МБКПУ "Печенгское межпоселенческое библиотечное объединение"</t>
  </si>
  <si>
    <t>МБУ  "Историко - краеведческий музей Печенгского муниципального округа"</t>
  </si>
  <si>
    <t>МБУК клубного типа «Дворец культуры «Октябрь» Печенгского муниципального округа»</t>
  </si>
  <si>
    <t>МБУК клубного типа «Дворец культуры «Восход» Печенгского муниципального округа»</t>
  </si>
  <si>
    <t>МБУ "Культурно- досуговый центр "ПЛАТФОРМА"</t>
  </si>
  <si>
    <t>МБУ «Спортивный комплекс «Дельфин» Печенгского муниципального округа Мурманской области</t>
  </si>
  <si>
    <t>МБУ «Спортивный комплекс «Металлург» Печенгского муниципального округа Мурманской области</t>
  </si>
  <si>
    <t>МУП «Тепловые сети» муниципального образования Печенгский муниципальный округ Мурманской области</t>
  </si>
  <si>
    <t>муниципальное унитарное предприятие</t>
  </si>
  <si>
    <t>МУП "Жилищный сервис" муниципального образования городского Заполярный Печенгского района</t>
  </si>
  <si>
    <t>МУП "Башмачок" муниципального образования городского Заполярный Печенгского района</t>
  </si>
  <si>
    <t>МУП «Сети Никеля» Печенгского муниципального округа Мурманской области</t>
  </si>
  <si>
    <t>МКП «Жилищное Хозяйство» Печенгского муниципального округа</t>
  </si>
  <si>
    <t>муниципальное казенное предприятие</t>
  </si>
  <si>
    <t>АО "Городские сети"</t>
  </si>
  <si>
    <t>акционерное общество</t>
  </si>
  <si>
    <t>ООО "Никельская теплоснабжающая организация"</t>
  </si>
  <si>
    <t>Общество с ограниченной ответственностью</t>
  </si>
  <si>
    <t xml:space="preserve">Наименование органа власти: Муниципальное образования Печенгский муниципальный округ </t>
  </si>
  <si>
    <t xml:space="preserve"> МКУ "Управление благоустройства и развития" Печенгского муниципального округа</t>
  </si>
  <si>
    <t>МАУ  "Информационный центр" Печенгского муниципального округа</t>
  </si>
  <si>
    <t>МБУ "Дорожно - эксплуатационная служба Печенги"</t>
  </si>
  <si>
    <t>Суммарный объем финансирования в 2022 году (со стороны субъекта РФ и муниципальных образований), руб.</t>
  </si>
  <si>
    <t>Суммарный объем финансирования за три квартала (январь-сентябрь) 2023 года (со стороны субъекта РФ и муниципальных образований), руб.</t>
  </si>
  <si>
    <t>Выручка хозяйствующего субъекта в отчетном периоде, полученная по основному виду деятельности
за три квартала (январь - сентябрь) 2023 года, руб.</t>
  </si>
  <si>
    <t>Объем реализации хозяйствующим субъектом в отчетном периоде товаров, работ или услуг (по основному виду деятельности)
за три квартала (январь - сентябрь) 2023 года, руб.</t>
  </si>
  <si>
    <t>МБУ "ЦПРМИ"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</si>
</sst>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/>
    <xf numFmtId="0" fontId="5" fillId="0" borderId="1" xfId="0" applyFont="1" applyBorder="1"/>
    <xf numFmtId="4" fontId="1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2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Обычный_Лист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52" workbookViewId="0">
      <selection activeCell="E23" sqref="E23"/>
    </sheetView>
  </sheetViews>
  <sheetFormatPr defaultRowHeight="15" x14ac:dyDescent="0.25"/>
  <cols>
    <col min="1" max="1" width="4.42578125" style="7" customWidth="1"/>
    <col min="2" max="2" width="41.42578125" style="7" customWidth="1"/>
    <col min="3" max="3" width="10.85546875" style="7" customWidth="1"/>
    <col min="4" max="4" width="24.85546875" style="7" customWidth="1"/>
    <col min="5" max="5" width="19.140625" style="7" customWidth="1"/>
    <col min="6" max="7" width="25.7109375" style="7" customWidth="1"/>
    <col min="8" max="8" width="26.42578125" style="7" customWidth="1"/>
    <col min="9" max="16384" width="9.140625" style="7"/>
  </cols>
  <sheetData>
    <row r="1" spans="1:8" x14ac:dyDescent="0.25">
      <c r="H1" s="8" t="s">
        <v>3</v>
      </c>
    </row>
    <row r="3" spans="1:8" x14ac:dyDescent="0.25">
      <c r="B3" s="9" t="s">
        <v>66</v>
      </c>
    </row>
    <row r="5" spans="1:8" ht="93" customHeight="1" x14ac:dyDescent="0.25">
      <c r="A5" s="18" t="s">
        <v>4</v>
      </c>
      <c r="B5" s="18" t="s">
        <v>0</v>
      </c>
      <c r="C5" s="18" t="s">
        <v>1</v>
      </c>
      <c r="D5" s="18" t="s">
        <v>2</v>
      </c>
      <c r="E5" s="18" t="s">
        <v>70</v>
      </c>
      <c r="F5" s="18" t="s">
        <v>71</v>
      </c>
      <c r="G5" s="18" t="s">
        <v>72</v>
      </c>
      <c r="H5" s="18" t="s">
        <v>73</v>
      </c>
    </row>
    <row r="6" spans="1:8" ht="27" customHeight="1" x14ac:dyDescent="0.25">
      <c r="A6" s="10">
        <v>1</v>
      </c>
      <c r="B6" s="1" t="s">
        <v>5</v>
      </c>
      <c r="C6" s="1">
        <v>5109000488</v>
      </c>
      <c r="D6" s="1" t="s">
        <v>6</v>
      </c>
      <c r="E6" s="11">
        <f>53988896+4515170.53</f>
        <v>58504066.530000001</v>
      </c>
      <c r="F6" s="11">
        <v>44014329.229999997</v>
      </c>
      <c r="G6" s="12">
        <v>3158154.2</v>
      </c>
      <c r="H6" s="12">
        <v>3143252.67</v>
      </c>
    </row>
    <row r="7" spans="1:8" ht="24" customHeight="1" x14ac:dyDescent="0.25">
      <c r="A7" s="10">
        <v>2</v>
      </c>
      <c r="B7" s="1" t="s">
        <v>7</v>
      </c>
      <c r="C7" s="1">
        <v>5109000495</v>
      </c>
      <c r="D7" s="1" t="s">
        <v>6</v>
      </c>
      <c r="E7" s="11">
        <f>50812465+2977625.83</f>
        <v>53790090.829999998</v>
      </c>
      <c r="F7" s="11">
        <v>34135424.109999999</v>
      </c>
      <c r="G7" s="12">
        <v>2042176.42</v>
      </c>
      <c r="H7" s="12">
        <v>2108872.7999999998</v>
      </c>
    </row>
    <row r="8" spans="1:8" ht="27.75" customHeight="1" x14ac:dyDescent="0.25">
      <c r="A8" s="10">
        <v>3</v>
      </c>
      <c r="B8" s="1" t="s">
        <v>8</v>
      </c>
      <c r="C8" s="1">
        <v>5109000505</v>
      </c>
      <c r="D8" s="1" t="s">
        <v>6</v>
      </c>
      <c r="E8" s="11">
        <f>52234916+3868021.2</f>
        <v>56102937.200000003</v>
      </c>
      <c r="F8" s="11">
        <v>46919192.240000002</v>
      </c>
      <c r="G8" s="12">
        <v>2299295.9</v>
      </c>
      <c r="H8" s="12">
        <v>2418183.4</v>
      </c>
    </row>
    <row r="9" spans="1:8" ht="25.5" x14ac:dyDescent="0.25">
      <c r="A9" s="10">
        <v>4</v>
      </c>
      <c r="B9" s="1" t="s">
        <v>9</v>
      </c>
      <c r="C9" s="1">
        <v>5109000537</v>
      </c>
      <c r="D9" s="1" t="s">
        <v>6</v>
      </c>
      <c r="E9" s="11">
        <f>24146793+8128515.03</f>
        <v>32275308.030000001</v>
      </c>
      <c r="F9" s="11">
        <v>17798829.48</v>
      </c>
      <c r="G9" s="12">
        <v>1294032.04</v>
      </c>
      <c r="H9" s="12">
        <v>1304223.8</v>
      </c>
    </row>
    <row r="10" spans="1:8" ht="25.5" x14ac:dyDescent="0.25">
      <c r="A10" s="10">
        <v>5</v>
      </c>
      <c r="B10" s="1" t="s">
        <v>10</v>
      </c>
      <c r="C10" s="1">
        <v>5109000520</v>
      </c>
      <c r="D10" s="1" t="s">
        <v>6</v>
      </c>
      <c r="E10" s="11">
        <f>49386236+2360719.14</f>
        <v>51746955.140000001</v>
      </c>
      <c r="F10" s="11">
        <v>39845586.590000004</v>
      </c>
      <c r="G10" s="12">
        <v>2395935.6</v>
      </c>
      <c r="H10" s="12">
        <v>2486648</v>
      </c>
    </row>
    <row r="11" spans="1:8" ht="25.5" x14ac:dyDescent="0.25">
      <c r="A11" s="10">
        <v>6</v>
      </c>
      <c r="B11" s="1" t="s">
        <v>11</v>
      </c>
      <c r="C11" s="1">
        <v>5109000551</v>
      </c>
      <c r="D11" s="1" t="s">
        <v>6</v>
      </c>
      <c r="E11" s="11">
        <f>58886810+6376038.72</f>
        <v>65262848.719999999</v>
      </c>
      <c r="F11" s="11">
        <v>42405279.280000001</v>
      </c>
      <c r="G11" s="12">
        <v>1823542.8</v>
      </c>
      <c r="H11" s="12">
        <v>1961933.8</v>
      </c>
    </row>
    <row r="12" spans="1:8" ht="25.5" x14ac:dyDescent="0.25">
      <c r="A12" s="10">
        <v>7</v>
      </c>
      <c r="B12" s="1" t="s">
        <v>12</v>
      </c>
      <c r="C12" s="1">
        <v>5109000544</v>
      </c>
      <c r="D12" s="1" t="s">
        <v>6</v>
      </c>
      <c r="E12" s="11">
        <f>42231444+1542308.35</f>
        <v>43773752.350000001</v>
      </c>
      <c r="F12" s="11">
        <v>33673150.409999996</v>
      </c>
      <c r="G12" s="12">
        <v>2646588.2999999998</v>
      </c>
      <c r="H12" s="12">
        <v>2686870</v>
      </c>
    </row>
    <row r="13" spans="1:8" ht="25.5" x14ac:dyDescent="0.25">
      <c r="A13" s="10">
        <v>8</v>
      </c>
      <c r="B13" s="1" t="s">
        <v>13</v>
      </c>
      <c r="C13" s="1">
        <v>5109000569</v>
      </c>
      <c r="D13" s="1" t="s">
        <v>6</v>
      </c>
      <c r="E13" s="11">
        <f>30966940+2038492.16</f>
        <v>33005432.16</v>
      </c>
      <c r="F13" s="11">
        <v>27580423.850000001</v>
      </c>
      <c r="G13" s="12">
        <v>1711065.87</v>
      </c>
      <c r="H13" s="12">
        <v>1745102.13</v>
      </c>
    </row>
    <row r="14" spans="1:8" ht="25.5" x14ac:dyDescent="0.25">
      <c r="A14" s="10">
        <v>9</v>
      </c>
      <c r="B14" s="1" t="s">
        <v>14</v>
      </c>
      <c r="C14" s="1">
        <v>5109032680</v>
      </c>
      <c r="D14" s="1" t="s">
        <v>6</v>
      </c>
      <c r="E14" s="11">
        <f>54323533+1726294.59</f>
        <v>56049827.590000004</v>
      </c>
      <c r="F14" s="11">
        <v>33130603.59</v>
      </c>
      <c r="G14" s="12">
        <v>2221197</v>
      </c>
      <c r="H14" s="12">
        <v>2265317</v>
      </c>
    </row>
    <row r="15" spans="1:8" ht="25.5" x14ac:dyDescent="0.25">
      <c r="A15" s="10">
        <v>10</v>
      </c>
      <c r="B15" s="1" t="s">
        <v>15</v>
      </c>
      <c r="C15" s="2">
        <v>5105012281</v>
      </c>
      <c r="D15" s="2" t="s">
        <v>6</v>
      </c>
      <c r="E15" s="11">
        <f>27761766+1104157.27</f>
        <v>28865923.27</v>
      </c>
      <c r="F15" s="11">
        <v>9355274.3599999994</v>
      </c>
      <c r="G15" s="12">
        <v>878490.1</v>
      </c>
      <c r="H15" s="12">
        <v>912837.4</v>
      </c>
    </row>
    <row r="16" spans="1:8" ht="25.5" x14ac:dyDescent="0.25">
      <c r="A16" s="10">
        <v>11</v>
      </c>
      <c r="B16" s="1" t="s">
        <v>16</v>
      </c>
      <c r="C16" s="1">
        <v>5109002076</v>
      </c>
      <c r="D16" s="1" t="s">
        <v>6</v>
      </c>
      <c r="E16" s="11">
        <f>30469065+1824582.16</f>
        <v>32293647.16</v>
      </c>
      <c r="F16" s="11">
        <v>26042920.050000001</v>
      </c>
      <c r="G16" s="12">
        <v>1063387.8999999999</v>
      </c>
      <c r="H16" s="12">
        <v>1164173.3999999999</v>
      </c>
    </row>
    <row r="17" spans="1:8" ht="25.5" x14ac:dyDescent="0.25">
      <c r="A17" s="10">
        <v>12</v>
      </c>
      <c r="B17" s="1" t="s">
        <v>17</v>
      </c>
      <c r="C17" s="1">
        <v>5105012370</v>
      </c>
      <c r="D17" s="1" t="s">
        <v>6</v>
      </c>
      <c r="E17" s="11">
        <f>40109915+2488319.41</f>
        <v>42598234.409999996</v>
      </c>
      <c r="F17" s="11">
        <v>22376394.850000001</v>
      </c>
      <c r="G17" s="12">
        <v>1596554.15</v>
      </c>
      <c r="H17" s="12">
        <v>1740501.8</v>
      </c>
    </row>
    <row r="18" spans="1:8" ht="25.5" x14ac:dyDescent="0.25">
      <c r="A18" s="10">
        <v>13</v>
      </c>
      <c r="B18" s="1" t="s">
        <v>18</v>
      </c>
      <c r="C18" s="1">
        <v>5109000512</v>
      </c>
      <c r="D18" s="1" t="s">
        <v>6</v>
      </c>
      <c r="E18" s="11">
        <f>22317059+2745462.63</f>
        <v>25062521.629999999</v>
      </c>
      <c r="F18" s="11">
        <v>18158496.34</v>
      </c>
      <c r="G18" s="12">
        <v>784077.2</v>
      </c>
      <c r="H18" s="12">
        <v>836297.4</v>
      </c>
    </row>
    <row r="19" spans="1:8" ht="25.5" x14ac:dyDescent="0.25">
      <c r="A19" s="10">
        <v>14</v>
      </c>
      <c r="B19" s="1" t="s">
        <v>19</v>
      </c>
      <c r="C19" s="1">
        <v>5109032747</v>
      </c>
      <c r="D19" s="1" t="s">
        <v>6</v>
      </c>
      <c r="E19" s="11">
        <f>61575562+1455868.26</f>
        <v>63031430.259999998</v>
      </c>
      <c r="F19" s="11">
        <v>44533270.649999999</v>
      </c>
      <c r="G19" s="12">
        <v>3206367.1</v>
      </c>
      <c r="H19" s="12">
        <v>3422904.4</v>
      </c>
    </row>
    <row r="20" spans="1:8" ht="25.5" x14ac:dyDescent="0.25">
      <c r="A20" s="10">
        <v>15</v>
      </c>
      <c r="B20" s="1" t="s">
        <v>20</v>
      </c>
      <c r="C20" s="1">
        <v>5109000463</v>
      </c>
      <c r="D20" s="1" t="s">
        <v>6</v>
      </c>
      <c r="E20" s="11">
        <f>30865668.27+10317921.68</f>
        <v>41183589.950000003</v>
      </c>
      <c r="F20" s="11">
        <v>31722365.239999998</v>
      </c>
      <c r="G20" s="12"/>
      <c r="H20" s="12"/>
    </row>
    <row r="21" spans="1:8" ht="25.5" x14ac:dyDescent="0.25">
      <c r="A21" s="10">
        <v>16</v>
      </c>
      <c r="B21" s="1" t="s">
        <v>21</v>
      </c>
      <c r="C21" s="1">
        <v>5109000456</v>
      </c>
      <c r="D21" s="1" t="s">
        <v>6</v>
      </c>
      <c r="E21" s="11">
        <f>69282443.63+10741857.77</f>
        <v>80024301.399999991</v>
      </c>
      <c r="F21" s="11">
        <v>60571512.25</v>
      </c>
      <c r="G21" s="12"/>
      <c r="H21" s="12"/>
    </row>
    <row r="22" spans="1:8" ht="25.5" x14ac:dyDescent="0.25">
      <c r="A22" s="10">
        <v>17</v>
      </c>
      <c r="B22" s="1" t="s">
        <v>22</v>
      </c>
      <c r="C22" s="1">
        <v>5109000262</v>
      </c>
      <c r="D22" s="1" t="s">
        <v>6</v>
      </c>
      <c r="E22" s="11">
        <f>60142830.26+19368620.67</f>
        <v>79511450.930000007</v>
      </c>
      <c r="F22" s="11">
        <v>44582730.25</v>
      </c>
      <c r="G22" s="12"/>
      <c r="H22" s="12"/>
    </row>
    <row r="23" spans="1:8" ht="28.5" customHeight="1" x14ac:dyDescent="0.25">
      <c r="A23" s="10">
        <v>18</v>
      </c>
      <c r="B23" s="1" t="s">
        <v>23</v>
      </c>
      <c r="C23" s="1">
        <v>5109000255</v>
      </c>
      <c r="D23" s="1" t="s">
        <v>6</v>
      </c>
      <c r="E23" s="11">
        <f>42696614.18+17729499.46</f>
        <v>60426113.640000001</v>
      </c>
      <c r="F23" s="11">
        <v>47990422.530000001</v>
      </c>
      <c r="G23" s="12"/>
      <c r="H23" s="12"/>
    </row>
    <row r="24" spans="1:8" ht="25.5" x14ac:dyDescent="0.25">
      <c r="A24" s="10">
        <v>19</v>
      </c>
      <c r="B24" s="1" t="s">
        <v>24</v>
      </c>
      <c r="C24" s="1">
        <v>5109000287</v>
      </c>
      <c r="D24" s="1" t="s">
        <v>6</v>
      </c>
      <c r="E24" s="11">
        <f>78856953.86+13622782.7</f>
        <v>92479736.560000002</v>
      </c>
      <c r="F24" s="11">
        <v>59267024.780000001</v>
      </c>
      <c r="G24" s="12"/>
      <c r="H24" s="12"/>
    </row>
    <row r="25" spans="1:8" ht="25.5" x14ac:dyDescent="0.25">
      <c r="A25" s="10">
        <v>20</v>
      </c>
      <c r="B25" s="1" t="s">
        <v>25</v>
      </c>
      <c r="C25" s="1">
        <v>5109000590</v>
      </c>
      <c r="D25" s="1" t="s">
        <v>6</v>
      </c>
      <c r="E25" s="11">
        <f>22465169.18+6935291.78</f>
        <v>29400460.960000001</v>
      </c>
      <c r="F25" s="11">
        <v>18812955.550000001</v>
      </c>
      <c r="G25" s="12">
        <v>260629.8</v>
      </c>
      <c r="H25" s="12">
        <v>275709.8</v>
      </c>
    </row>
    <row r="26" spans="1:8" ht="30.75" customHeight="1" x14ac:dyDescent="0.25">
      <c r="A26" s="10">
        <v>21</v>
      </c>
      <c r="B26" s="1" t="s">
        <v>26</v>
      </c>
      <c r="C26" s="1">
        <v>5109000270</v>
      </c>
      <c r="D26" s="1" t="s">
        <v>6</v>
      </c>
      <c r="E26" s="11">
        <f>90002401.32+19681616.84</f>
        <v>109684018.16</v>
      </c>
      <c r="F26" s="11">
        <v>60596183.890000001</v>
      </c>
      <c r="G26" s="12">
        <v>56250</v>
      </c>
      <c r="H26" s="12">
        <v>56250</v>
      </c>
    </row>
    <row r="27" spans="1:8" ht="30" customHeight="1" x14ac:dyDescent="0.25">
      <c r="A27" s="10">
        <v>22</v>
      </c>
      <c r="B27" s="1" t="s">
        <v>27</v>
      </c>
      <c r="C27" s="1">
        <v>5109000470</v>
      </c>
      <c r="D27" s="1" t="s">
        <v>6</v>
      </c>
      <c r="E27" s="11">
        <f>85803928.91+15263704.82</f>
        <v>101067633.72999999</v>
      </c>
      <c r="F27" s="11">
        <v>74008428.659999996</v>
      </c>
      <c r="G27" s="12"/>
      <c r="H27" s="12"/>
    </row>
    <row r="28" spans="1:8" ht="25.5" x14ac:dyDescent="0.25">
      <c r="A28" s="10">
        <v>23</v>
      </c>
      <c r="B28" s="1" t="s">
        <v>28</v>
      </c>
      <c r="C28" s="1">
        <v>5109000343</v>
      </c>
      <c r="D28" s="1" t="s">
        <v>6</v>
      </c>
      <c r="E28" s="11">
        <f>60386878.64+12243309.64</f>
        <v>72630188.280000001</v>
      </c>
      <c r="F28" s="11">
        <v>56337048.869999997</v>
      </c>
      <c r="G28" s="12"/>
      <c r="H28" s="12"/>
    </row>
    <row r="29" spans="1:8" ht="25.5" x14ac:dyDescent="0.25">
      <c r="A29" s="10">
        <v>24</v>
      </c>
      <c r="B29" s="1" t="s">
        <v>29</v>
      </c>
      <c r="C29" s="1">
        <v>5109000583</v>
      </c>
      <c r="D29" s="1" t="s">
        <v>6</v>
      </c>
      <c r="E29" s="11">
        <f>20002556.97+8956440.05</f>
        <v>28958997.02</v>
      </c>
      <c r="F29" s="11">
        <v>24390264.489999998</v>
      </c>
      <c r="G29" s="12"/>
      <c r="H29" s="12"/>
    </row>
    <row r="30" spans="1:8" ht="25.5" x14ac:dyDescent="0.25">
      <c r="A30" s="10">
        <v>25</v>
      </c>
      <c r="B30" s="1" t="s">
        <v>30</v>
      </c>
      <c r="C30" s="1">
        <v>5109000294</v>
      </c>
      <c r="D30" s="1" t="s">
        <v>6</v>
      </c>
      <c r="E30" s="11">
        <f>13641417+17605732.94</f>
        <v>31247149.940000001</v>
      </c>
      <c r="F30" s="11">
        <v>12320891.09</v>
      </c>
      <c r="G30" s="12"/>
      <c r="H30" s="12"/>
    </row>
    <row r="31" spans="1:8" ht="25.5" x14ac:dyDescent="0.25">
      <c r="A31" s="10">
        <v>26</v>
      </c>
      <c r="B31" s="1" t="s">
        <v>31</v>
      </c>
      <c r="C31" s="1">
        <v>5109000304</v>
      </c>
      <c r="D31" s="1" t="s">
        <v>6</v>
      </c>
      <c r="E31" s="11">
        <f>35203828+4856549.52</f>
        <v>40060377.519999996</v>
      </c>
      <c r="F31" s="11">
        <v>35571138.759999998</v>
      </c>
      <c r="G31" s="12">
        <v>1816083.17</v>
      </c>
      <c r="H31" s="12">
        <v>1601068.4</v>
      </c>
    </row>
    <row r="32" spans="1:8" ht="25.5" x14ac:dyDescent="0.25">
      <c r="A32" s="10">
        <v>27</v>
      </c>
      <c r="B32" s="1" t="s">
        <v>32</v>
      </c>
      <c r="C32" s="1">
        <v>5109000311</v>
      </c>
      <c r="D32" s="1" t="s">
        <v>6</v>
      </c>
      <c r="E32" s="11">
        <f>31786655+9942836.76</f>
        <v>41729491.759999998</v>
      </c>
      <c r="F32" s="11">
        <v>30203427.579999998</v>
      </c>
      <c r="G32" s="12">
        <v>981858.97</v>
      </c>
      <c r="H32" s="12">
        <v>951930.97</v>
      </c>
    </row>
    <row r="33" spans="1:8" ht="25.5" x14ac:dyDescent="0.25">
      <c r="A33" s="10">
        <v>28</v>
      </c>
      <c r="B33" s="1" t="s">
        <v>33</v>
      </c>
      <c r="C33" s="1">
        <v>5109004595</v>
      </c>
      <c r="D33" s="1" t="s">
        <v>6</v>
      </c>
      <c r="E33" s="13">
        <f>6070800+263083.13</f>
        <v>6333883.1299999999</v>
      </c>
      <c r="F33" s="14">
        <v>4791931.6100000003</v>
      </c>
      <c r="G33" s="15"/>
      <c r="H33" s="15"/>
    </row>
    <row r="34" spans="1:8" ht="25.5" x14ac:dyDescent="0.25">
      <c r="A34" s="10">
        <v>29</v>
      </c>
      <c r="B34" s="1" t="s">
        <v>34</v>
      </c>
      <c r="C34" s="1">
        <v>5109003658</v>
      </c>
      <c r="D34" s="1" t="s">
        <v>6</v>
      </c>
      <c r="E34" s="13">
        <f>3543634.51+43793500</f>
        <v>47337134.509999998</v>
      </c>
      <c r="F34" s="13">
        <v>38160324.130000003</v>
      </c>
      <c r="G34" s="16">
        <v>758034.08</v>
      </c>
      <c r="H34" s="15">
        <v>1238934.1200000001</v>
      </c>
    </row>
    <row r="35" spans="1:8" ht="59.25" customHeight="1" x14ac:dyDescent="0.25">
      <c r="A35" s="10">
        <v>30</v>
      </c>
      <c r="B35" s="2" t="s">
        <v>35</v>
      </c>
      <c r="C35" s="1">
        <v>5109032779</v>
      </c>
      <c r="D35" s="1" t="s">
        <v>6</v>
      </c>
      <c r="E35" s="11">
        <f>10970609.81+203822.53</f>
        <v>11174432.34</v>
      </c>
      <c r="F35" s="13">
        <v>0</v>
      </c>
      <c r="G35" s="17">
        <v>0</v>
      </c>
      <c r="H35" s="15">
        <v>0</v>
      </c>
    </row>
    <row r="36" spans="1:8" ht="27.75" customHeight="1" x14ac:dyDescent="0.25">
      <c r="A36" s="10">
        <v>31</v>
      </c>
      <c r="B36" s="2" t="s">
        <v>69</v>
      </c>
      <c r="C36" s="1">
        <v>5109004524</v>
      </c>
      <c r="D36" s="2" t="s">
        <v>6</v>
      </c>
      <c r="E36" s="11">
        <f>14600674.74+27240809.87</f>
        <v>41841484.609999999</v>
      </c>
      <c r="F36" s="13">
        <v>15340449.029999999</v>
      </c>
      <c r="G36" s="17">
        <v>567009.39</v>
      </c>
      <c r="H36" s="15">
        <v>941014.65</v>
      </c>
    </row>
    <row r="37" spans="1:8" ht="28.5" customHeight="1" x14ac:dyDescent="0.25">
      <c r="A37" s="10">
        <v>32</v>
      </c>
      <c r="B37" s="1" t="s">
        <v>36</v>
      </c>
      <c r="C37" s="1">
        <v>5109004394</v>
      </c>
      <c r="D37" s="1" t="s">
        <v>6</v>
      </c>
      <c r="E37" s="11">
        <f>59706126.12+56295785.32</f>
        <v>116001911.44</v>
      </c>
      <c r="F37" s="13">
        <v>78178322.780000001</v>
      </c>
      <c r="G37" s="17">
        <v>1307675.3</v>
      </c>
      <c r="H37" s="15">
        <v>1347675.3</v>
      </c>
    </row>
    <row r="38" spans="1:8" ht="53.25" customHeight="1" x14ac:dyDescent="0.25">
      <c r="A38" s="10">
        <v>33</v>
      </c>
      <c r="B38" s="2" t="s">
        <v>37</v>
      </c>
      <c r="C38" s="1">
        <v>5109004588</v>
      </c>
      <c r="D38" s="1" t="s">
        <v>6</v>
      </c>
      <c r="E38" s="13">
        <f>39058701+1588609.61</f>
        <v>40647310.609999999</v>
      </c>
      <c r="F38" s="13">
        <v>31709625</v>
      </c>
      <c r="G38" s="15"/>
      <c r="H38" s="15"/>
    </row>
    <row r="39" spans="1:8" ht="45" customHeight="1" x14ac:dyDescent="0.25">
      <c r="A39" s="10">
        <v>34</v>
      </c>
      <c r="B39" s="2" t="s">
        <v>38</v>
      </c>
      <c r="C39" s="1">
        <v>5109002157</v>
      </c>
      <c r="D39" s="1" t="s">
        <v>39</v>
      </c>
      <c r="E39" s="11">
        <f>12025289.79</f>
        <v>12025289.789999999</v>
      </c>
      <c r="F39" s="14">
        <v>11500339.140000001</v>
      </c>
      <c r="G39" s="17">
        <v>0</v>
      </c>
      <c r="H39" s="15">
        <v>0</v>
      </c>
    </row>
    <row r="40" spans="1:8" ht="45" customHeight="1" x14ac:dyDescent="0.25">
      <c r="A40" s="10">
        <v>35</v>
      </c>
      <c r="B40" s="2" t="s">
        <v>40</v>
      </c>
      <c r="C40" s="1">
        <v>5109002044</v>
      </c>
      <c r="D40" s="1" t="s">
        <v>39</v>
      </c>
      <c r="E40" s="13">
        <f>77160203.41</f>
        <v>77160203.409999996</v>
      </c>
      <c r="F40" s="13">
        <v>51192102.899999999</v>
      </c>
      <c r="G40" s="15">
        <v>0</v>
      </c>
      <c r="H40" s="15">
        <v>0</v>
      </c>
    </row>
    <row r="41" spans="1:8" ht="31.5" customHeight="1" x14ac:dyDescent="0.25">
      <c r="A41" s="10">
        <v>36</v>
      </c>
      <c r="B41" s="2" t="s">
        <v>67</v>
      </c>
      <c r="C41" s="1">
        <v>5109032666</v>
      </c>
      <c r="D41" s="1" t="s">
        <v>39</v>
      </c>
      <c r="E41" s="15">
        <f>353519301.6-9872496.72-5500180.67-4072800</f>
        <v>334073824.20999998</v>
      </c>
      <c r="F41" s="15">
        <v>57952842.030000001</v>
      </c>
      <c r="G41" s="15">
        <v>0</v>
      </c>
      <c r="H41" s="15">
        <v>0</v>
      </c>
    </row>
    <row r="42" spans="1:8" ht="25.5" x14ac:dyDescent="0.25">
      <c r="A42" s="10">
        <v>37</v>
      </c>
      <c r="B42" s="1" t="s">
        <v>41</v>
      </c>
      <c r="C42" s="1">
        <v>5105010693</v>
      </c>
      <c r="D42" s="1" t="s">
        <v>39</v>
      </c>
      <c r="E42" s="15">
        <f>10720009.88</f>
        <v>10720009.880000001</v>
      </c>
      <c r="F42" s="15">
        <v>8521595.5299999993</v>
      </c>
      <c r="G42" s="15">
        <v>0</v>
      </c>
      <c r="H42" s="15">
        <v>0</v>
      </c>
    </row>
    <row r="43" spans="1:8" ht="30" customHeight="1" x14ac:dyDescent="0.25">
      <c r="A43" s="10">
        <v>38</v>
      </c>
      <c r="B43" s="1" t="s">
        <v>68</v>
      </c>
      <c r="C43" s="1">
        <v>5109003979</v>
      </c>
      <c r="D43" s="1" t="s">
        <v>42</v>
      </c>
      <c r="E43" s="15">
        <v>7093000</v>
      </c>
      <c r="F43" s="15">
        <v>6527200</v>
      </c>
      <c r="G43" s="15">
        <v>241600</v>
      </c>
      <c r="H43" s="15">
        <v>246354.2</v>
      </c>
    </row>
    <row r="44" spans="1:8" ht="25.5" x14ac:dyDescent="0.25">
      <c r="A44" s="10">
        <v>39</v>
      </c>
      <c r="B44" s="1" t="s">
        <v>43</v>
      </c>
      <c r="C44" s="1">
        <v>5109000368</v>
      </c>
      <c r="D44" s="1" t="s">
        <v>6</v>
      </c>
      <c r="E44" s="11">
        <f>25640151.56+3464028.51</f>
        <v>29104180.07</v>
      </c>
      <c r="F44" s="13">
        <v>21803406.93</v>
      </c>
      <c r="G44" s="15"/>
      <c r="H44" s="15"/>
    </row>
    <row r="45" spans="1:8" ht="25.5" x14ac:dyDescent="0.25">
      <c r="A45" s="10">
        <v>40</v>
      </c>
      <c r="B45" s="1" t="s">
        <v>44</v>
      </c>
      <c r="C45" s="1">
        <v>5109000375</v>
      </c>
      <c r="D45" s="1" t="s">
        <v>6</v>
      </c>
      <c r="E45" s="11">
        <f>19789200+5596468.1</f>
        <v>25385668.100000001</v>
      </c>
      <c r="F45" s="13">
        <v>17368978.100000001</v>
      </c>
      <c r="G45" s="15"/>
      <c r="H45" s="15"/>
    </row>
    <row r="46" spans="1:8" ht="25.5" x14ac:dyDescent="0.25">
      <c r="A46" s="10">
        <v>41</v>
      </c>
      <c r="B46" s="1" t="s">
        <v>45</v>
      </c>
      <c r="C46" s="1">
        <v>5109000382</v>
      </c>
      <c r="D46" s="1" t="s">
        <v>6</v>
      </c>
      <c r="E46" s="11">
        <f>10475730+3286562.53</f>
        <v>13762292.529999999</v>
      </c>
      <c r="F46" s="13">
        <v>9773777.4800000004</v>
      </c>
      <c r="G46" s="15"/>
      <c r="H46" s="15"/>
    </row>
    <row r="47" spans="1:8" ht="25.5" x14ac:dyDescent="0.25">
      <c r="A47" s="10">
        <v>42</v>
      </c>
      <c r="B47" s="1" t="s">
        <v>46</v>
      </c>
      <c r="C47" s="1">
        <v>5109000400</v>
      </c>
      <c r="D47" s="1" t="s">
        <v>6</v>
      </c>
      <c r="E47" s="11">
        <f>13597237+1459337.56</f>
        <v>15056574.560000001</v>
      </c>
      <c r="F47" s="13">
        <v>13238323.23</v>
      </c>
      <c r="G47" s="15"/>
      <c r="H47" s="15"/>
    </row>
    <row r="48" spans="1:8" ht="25.5" x14ac:dyDescent="0.25">
      <c r="A48" s="10">
        <v>43</v>
      </c>
      <c r="B48" s="1" t="s">
        <v>47</v>
      </c>
      <c r="C48" s="1">
        <v>5109000417</v>
      </c>
      <c r="D48" s="1" t="s">
        <v>6</v>
      </c>
      <c r="E48" s="11">
        <f>13989436.66+2710757.79</f>
        <v>16700194.449999999</v>
      </c>
      <c r="F48" s="13">
        <v>13712955.84</v>
      </c>
      <c r="G48" s="15"/>
      <c r="H48" s="15"/>
    </row>
    <row r="49" spans="1:8" ht="25.5" customHeight="1" x14ac:dyDescent="0.25">
      <c r="A49" s="10">
        <v>44</v>
      </c>
      <c r="B49" s="1" t="s">
        <v>48</v>
      </c>
      <c r="C49" s="1">
        <v>5109000424</v>
      </c>
      <c r="D49" s="1" t="s">
        <v>6</v>
      </c>
      <c r="E49" s="13">
        <f>64382075.95+16484271.63</f>
        <v>80866347.579999998</v>
      </c>
      <c r="F49" s="13">
        <v>58421320.049999997</v>
      </c>
      <c r="G49" s="15"/>
      <c r="H49" s="15"/>
    </row>
    <row r="50" spans="1:8" ht="32.25" customHeight="1" x14ac:dyDescent="0.25">
      <c r="A50" s="10">
        <v>45</v>
      </c>
      <c r="B50" s="2" t="s">
        <v>49</v>
      </c>
      <c r="C50" s="1">
        <v>5109000110</v>
      </c>
      <c r="D50" s="1" t="s">
        <v>6</v>
      </c>
      <c r="E50" s="11">
        <f>4315077.17+1337274.32</f>
        <v>5652351.4900000002</v>
      </c>
      <c r="F50" s="14">
        <v>4059723.17</v>
      </c>
      <c r="G50" s="15">
        <v>99500</v>
      </c>
      <c r="H50" s="15">
        <v>103250</v>
      </c>
    </row>
    <row r="51" spans="1:8" ht="29.25" customHeight="1" x14ac:dyDescent="0.25">
      <c r="A51" s="10">
        <v>46</v>
      </c>
      <c r="B51" s="1" t="s">
        <v>50</v>
      </c>
      <c r="C51" s="1">
        <v>5109001354</v>
      </c>
      <c r="D51" s="1" t="s">
        <v>6</v>
      </c>
      <c r="E51" s="15">
        <f>20352849.6+35549878.46</f>
        <v>55902728.060000002</v>
      </c>
      <c r="F51" s="15">
        <v>32691366.66</v>
      </c>
      <c r="G51" s="15">
        <v>2762479</v>
      </c>
      <c r="H51" s="15">
        <v>2762479</v>
      </c>
    </row>
    <row r="52" spans="1:8" ht="29.25" customHeight="1" x14ac:dyDescent="0.25">
      <c r="A52" s="10">
        <v>47</v>
      </c>
      <c r="B52" s="1" t="s">
        <v>51</v>
      </c>
      <c r="C52" s="1">
        <v>5109001361</v>
      </c>
      <c r="D52" s="1" t="s">
        <v>6</v>
      </c>
      <c r="E52" s="13">
        <f>16834657.97+14151242.09+257381153.61</f>
        <v>288367053.67000002</v>
      </c>
      <c r="F52" s="13">
        <v>16641363.83</v>
      </c>
      <c r="G52" s="15">
        <v>0</v>
      </c>
      <c r="H52" s="15">
        <v>0</v>
      </c>
    </row>
    <row r="53" spans="1:8" ht="24" customHeight="1" x14ac:dyDescent="0.25">
      <c r="A53" s="10">
        <v>48</v>
      </c>
      <c r="B53" s="1" t="s">
        <v>52</v>
      </c>
      <c r="C53" s="3">
        <v>5105010929</v>
      </c>
      <c r="D53" s="1" t="s">
        <v>6</v>
      </c>
      <c r="E53" s="15">
        <f>8373454.46+6976861.06</f>
        <v>15350315.52</v>
      </c>
      <c r="F53" s="15">
        <v>28330109.800000001</v>
      </c>
      <c r="G53" s="15">
        <v>0</v>
      </c>
      <c r="H53" s="15">
        <v>0</v>
      </c>
    </row>
    <row r="54" spans="1:8" ht="21" customHeight="1" x14ac:dyDescent="0.25">
      <c r="A54" s="10">
        <v>49</v>
      </c>
      <c r="B54" s="1" t="s">
        <v>74</v>
      </c>
      <c r="C54" s="3">
        <v>5109002534</v>
      </c>
      <c r="D54" s="1" t="s">
        <v>6</v>
      </c>
      <c r="E54" s="15">
        <v>5200000</v>
      </c>
      <c r="F54" s="15">
        <v>9133567.9800000004</v>
      </c>
      <c r="G54" s="15">
        <v>0</v>
      </c>
      <c r="H54" s="15">
        <v>0</v>
      </c>
    </row>
    <row r="55" spans="1:8" ht="38.25" customHeight="1" x14ac:dyDescent="0.25">
      <c r="A55" s="10">
        <v>50</v>
      </c>
      <c r="B55" s="1" t="s">
        <v>53</v>
      </c>
      <c r="C55" s="1">
        <v>5109001474</v>
      </c>
      <c r="D55" s="1" t="s">
        <v>6</v>
      </c>
      <c r="E55" s="15">
        <f>34359789+45694848.5</f>
        <v>80054637.5</v>
      </c>
      <c r="F55" s="15">
        <v>28359708.629999999</v>
      </c>
      <c r="G55" s="15">
        <v>4949139.4800000004</v>
      </c>
      <c r="H55" s="15">
        <v>5706234.4800000004</v>
      </c>
    </row>
    <row r="56" spans="1:8" ht="38.25" customHeight="1" x14ac:dyDescent="0.25">
      <c r="A56" s="10">
        <v>51</v>
      </c>
      <c r="B56" s="1" t="s">
        <v>54</v>
      </c>
      <c r="C56" s="4">
        <v>5109001442</v>
      </c>
      <c r="D56" s="1" t="s">
        <v>6</v>
      </c>
      <c r="E56" s="13">
        <f>30023200+5581761.44</f>
        <v>35604961.439999998</v>
      </c>
      <c r="F56" s="15">
        <v>23540340.989999998</v>
      </c>
      <c r="G56" s="15">
        <v>2645776.23</v>
      </c>
      <c r="H56" s="15">
        <v>2645776.25</v>
      </c>
    </row>
    <row r="57" spans="1:8" ht="38.25" customHeight="1" x14ac:dyDescent="0.25">
      <c r="A57" s="10">
        <v>52</v>
      </c>
      <c r="B57" s="1" t="s">
        <v>55</v>
      </c>
      <c r="C57" s="1">
        <v>5109004718</v>
      </c>
      <c r="D57" s="1" t="s">
        <v>56</v>
      </c>
      <c r="E57" s="15">
        <v>0</v>
      </c>
      <c r="F57" s="15">
        <v>0</v>
      </c>
      <c r="G57" s="15">
        <v>0</v>
      </c>
      <c r="H57" s="15">
        <v>0</v>
      </c>
    </row>
    <row r="58" spans="1:8" ht="39.75" customHeight="1" x14ac:dyDescent="0.25">
      <c r="A58" s="10">
        <v>53</v>
      </c>
      <c r="B58" s="1" t="s">
        <v>57</v>
      </c>
      <c r="C58" s="1">
        <v>5109003739</v>
      </c>
      <c r="D58" s="1" t="s">
        <v>56</v>
      </c>
      <c r="E58" s="15">
        <f>9872496.72+5500180.67+5076600+3067520.25+4072800</f>
        <v>27589597.640000001</v>
      </c>
      <c r="F58" s="15">
        <v>0</v>
      </c>
      <c r="G58" s="15">
        <v>124540315.7</v>
      </c>
      <c r="H58" s="15">
        <v>150293618.91999999</v>
      </c>
    </row>
    <row r="59" spans="1:8" ht="33.75" customHeight="1" x14ac:dyDescent="0.25">
      <c r="A59" s="10">
        <v>54</v>
      </c>
      <c r="B59" s="1" t="s">
        <v>58</v>
      </c>
      <c r="C59" s="1">
        <v>5109400084</v>
      </c>
      <c r="D59" s="1" t="s">
        <v>56</v>
      </c>
      <c r="E59" s="15">
        <v>0</v>
      </c>
      <c r="F59" s="15">
        <v>0</v>
      </c>
      <c r="G59" s="15">
        <v>1141367</v>
      </c>
      <c r="H59" s="15">
        <v>1141367</v>
      </c>
    </row>
    <row r="60" spans="1:8" ht="25.5" x14ac:dyDescent="0.25">
      <c r="A60" s="10">
        <v>55</v>
      </c>
      <c r="B60" s="1" t="s">
        <v>59</v>
      </c>
      <c r="C60" s="1">
        <v>5109004556</v>
      </c>
      <c r="D60" s="1" t="s">
        <v>56</v>
      </c>
      <c r="E60" s="15">
        <v>0</v>
      </c>
      <c r="F60" s="15">
        <v>0</v>
      </c>
      <c r="G60" s="15">
        <v>50126870</v>
      </c>
      <c r="H60" s="15">
        <v>54877605</v>
      </c>
    </row>
    <row r="61" spans="1:8" ht="24" customHeight="1" x14ac:dyDescent="0.25">
      <c r="A61" s="10">
        <v>56</v>
      </c>
      <c r="B61" s="1" t="s">
        <v>60</v>
      </c>
      <c r="C61" s="1">
        <v>5109002037</v>
      </c>
      <c r="D61" s="1" t="s">
        <v>61</v>
      </c>
      <c r="E61" s="15">
        <v>3796476.24</v>
      </c>
      <c r="F61" s="15">
        <v>2477029.71</v>
      </c>
      <c r="G61" s="15">
        <v>3969076.32</v>
      </c>
      <c r="H61" s="15">
        <v>4284857.91</v>
      </c>
    </row>
    <row r="62" spans="1:8" x14ac:dyDescent="0.25">
      <c r="A62" s="10">
        <v>57</v>
      </c>
      <c r="B62" s="1" t="s">
        <v>62</v>
      </c>
      <c r="C62" s="1">
        <v>5105013366</v>
      </c>
      <c r="D62" s="1" t="s">
        <v>63</v>
      </c>
      <c r="E62" s="15">
        <v>6532165.3200000003</v>
      </c>
      <c r="F62" s="15">
        <v>16406142.869999999</v>
      </c>
      <c r="G62" s="15">
        <v>62544469.859999999</v>
      </c>
      <c r="H62" s="15">
        <v>72964369.709999993</v>
      </c>
    </row>
    <row r="63" spans="1:8" ht="26.25" x14ac:dyDescent="0.25">
      <c r="A63" s="10">
        <v>58</v>
      </c>
      <c r="B63" s="1" t="s">
        <v>64</v>
      </c>
      <c r="C63" s="5">
        <v>5105013599</v>
      </c>
      <c r="D63" s="6" t="s">
        <v>65</v>
      </c>
      <c r="E63" s="15">
        <v>0</v>
      </c>
      <c r="F63" s="15">
        <v>0</v>
      </c>
      <c r="G63" s="15"/>
      <c r="H63" s="15"/>
    </row>
  </sheetData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Скрябина М.И.</dc:creator>
  <cp:lastModifiedBy>Швец Галина Владимировна</cp:lastModifiedBy>
  <cp:lastPrinted>2023-10-06T07:20:00Z</cp:lastPrinted>
  <dcterms:created xsi:type="dcterms:W3CDTF">2020-11-09T12:32:20Z</dcterms:created>
  <dcterms:modified xsi:type="dcterms:W3CDTF">2023-10-16T09:34:08Z</dcterms:modified>
</cp:coreProperties>
</file>