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120" yWindow="-120" windowWidth="29040" windowHeight="15840"/>
  </bookViews>
  <sheets>
    <sheet name="Программа" sheetId="2" r:id="rId1"/>
  </sheets>
  <definedNames>
    <definedName name="_xlnm._FilterDatabase" localSheetId="0" hidden="1">Программа!$A$2:$V$428</definedName>
    <definedName name="_xlnm.Print_Area" localSheetId="0">Программа!$A$1:$U$435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84" i="2" l="1"/>
  <c r="E347" i="2"/>
  <c r="E341" i="2"/>
  <c r="E335" i="2"/>
  <c r="E317" i="2"/>
  <c r="E280" i="2"/>
  <c r="E214" i="2"/>
  <c r="E166" i="2"/>
  <c r="E68" i="2"/>
  <c r="E62" i="2"/>
  <c r="F10" i="2"/>
  <c r="E10" i="2"/>
  <c r="T377" i="2" l="1"/>
  <c r="U219" i="2" l="1"/>
  <c r="T219" i="2"/>
  <c r="R219" i="2"/>
  <c r="R106" i="2" l="1"/>
  <c r="S106" i="2"/>
  <c r="T106" i="2"/>
  <c r="U106" i="2"/>
  <c r="Q107" i="2"/>
  <c r="Q108" i="2"/>
  <c r="Q109" i="2"/>
  <c r="Q110" i="2"/>
  <c r="Q106" i="2" l="1"/>
  <c r="H7" i="2"/>
  <c r="U130" i="2"/>
  <c r="U76" i="2"/>
  <c r="U70" i="2"/>
  <c r="Q70" i="2" s="1"/>
  <c r="Q73" i="2"/>
  <c r="U20" i="2"/>
  <c r="T39" i="2"/>
  <c r="U45" i="2"/>
  <c r="Q46" i="2"/>
  <c r="Q47" i="2"/>
  <c r="Q48" i="2"/>
  <c r="Q42" i="2"/>
  <c r="Q213" i="2" l="1"/>
  <c r="I9" i="2" l="1"/>
  <c r="U7" i="2"/>
  <c r="U13" i="2"/>
  <c r="Q239" i="2"/>
  <c r="Q238" i="2"/>
  <c r="Q237" i="2"/>
  <c r="Q236" i="2"/>
  <c r="Q235" i="2"/>
  <c r="Q229" i="2"/>
  <c r="Q230" i="2"/>
  <c r="Q231" i="2"/>
  <c r="Q232" i="2"/>
  <c r="Q233" i="2"/>
  <c r="Q224" i="2"/>
  <c r="Q217" i="2"/>
  <c r="Q218" i="2"/>
  <c r="Q214" i="2"/>
  <c r="Q215" i="2"/>
  <c r="Q211" i="2"/>
  <c r="Q212" i="2"/>
  <c r="Q209" i="2"/>
  <c r="Q208" i="2"/>
  <c r="Q207" i="2"/>
  <c r="Q206" i="2"/>
  <c r="Q205" i="2"/>
  <c r="Q193" i="2"/>
  <c r="Q194" i="2"/>
  <c r="Q195" i="2"/>
  <c r="Q196" i="2"/>
  <c r="Q197" i="2"/>
  <c r="Q199" i="2"/>
  <c r="Q200" i="2"/>
  <c r="Q201" i="2"/>
  <c r="Q202" i="2"/>
  <c r="Q203" i="2"/>
  <c r="Q191" i="2"/>
  <c r="Q190" i="2"/>
  <c r="Q189" i="2"/>
  <c r="Q188" i="2"/>
  <c r="Q187" i="2"/>
  <c r="Q185" i="2"/>
  <c r="Q184" i="2"/>
  <c r="Q183" i="2"/>
  <c r="Q182" i="2"/>
  <c r="Q181" i="2"/>
  <c r="Q179" i="2"/>
  <c r="Q178" i="2"/>
  <c r="Q177" i="2"/>
  <c r="Q176" i="2"/>
  <c r="Q175" i="2"/>
  <c r="Q170" i="2"/>
  <c r="Q163" i="2"/>
  <c r="Q164" i="2"/>
  <c r="Q165" i="2"/>
  <c r="Q166" i="2"/>
  <c r="Q167" i="2"/>
  <c r="Q161" i="2"/>
  <c r="Q160" i="2"/>
  <c r="Q159" i="2"/>
  <c r="Q158" i="2"/>
  <c r="Q157" i="2"/>
  <c r="Q153" i="2"/>
  <c r="Q152" i="2"/>
  <c r="Q151" i="2"/>
  <c r="Q150" i="2"/>
  <c r="Q149" i="2"/>
  <c r="Q147" i="2"/>
  <c r="Q146" i="2"/>
  <c r="Q145" i="2"/>
  <c r="Q144" i="2"/>
  <c r="Q143" i="2"/>
  <c r="Q141" i="2"/>
  <c r="Q140" i="2"/>
  <c r="Q139" i="2"/>
  <c r="Q138" i="2"/>
  <c r="Q137" i="2"/>
  <c r="Q135" i="2"/>
  <c r="Q134" i="2"/>
  <c r="Q133" i="2"/>
  <c r="Q132" i="2"/>
  <c r="Q131" i="2"/>
  <c r="Q129" i="2"/>
  <c r="Q128" i="2"/>
  <c r="Q127" i="2"/>
  <c r="Q126" i="2"/>
  <c r="Q125" i="2"/>
  <c r="Q119" i="2"/>
  <c r="Q120" i="2"/>
  <c r="Q121" i="2"/>
  <c r="Q122" i="2"/>
  <c r="Q123" i="2"/>
  <c r="Q113" i="2"/>
  <c r="Q114" i="2"/>
  <c r="Q115" i="2"/>
  <c r="Q116" i="2"/>
  <c r="Q117" i="2"/>
  <c r="Q101" i="2"/>
  <c r="Q111" i="2"/>
  <c r="Q105" i="2"/>
  <c r="Q104" i="2"/>
  <c r="Q103" i="2"/>
  <c r="Q102" i="2"/>
  <c r="Q99" i="2"/>
  <c r="Q98" i="2"/>
  <c r="Q97" i="2"/>
  <c r="Q96" i="2"/>
  <c r="Q95" i="2"/>
  <c r="Q93" i="2"/>
  <c r="Q92" i="2"/>
  <c r="Q91" i="2"/>
  <c r="Q90" i="2"/>
  <c r="Q89" i="2"/>
  <c r="Q87" i="2"/>
  <c r="Q86" i="2"/>
  <c r="Q85" i="2"/>
  <c r="Q84" i="2"/>
  <c r="Q83" i="2"/>
  <c r="Q78" i="2"/>
  <c r="Q79" i="2"/>
  <c r="Q80" i="2"/>
  <c r="Q81" i="2"/>
  <c r="Q77" i="2"/>
  <c r="Q71" i="2"/>
  <c r="Q72" i="2"/>
  <c r="Q74" i="2"/>
  <c r="Q75" i="2"/>
  <c r="Q65" i="2"/>
  <c r="Q66" i="2"/>
  <c r="Q67" i="2"/>
  <c r="Q68" i="2"/>
  <c r="Q69" i="2"/>
  <c r="Q64" i="2"/>
  <c r="Q59" i="2"/>
  <c r="Q60" i="2"/>
  <c r="Q61" i="2"/>
  <c r="Q62" i="2"/>
  <c r="Q63" i="2"/>
  <c r="Q40" i="2"/>
  <c r="Q41" i="2"/>
  <c r="Q43" i="2"/>
  <c r="Q44" i="2"/>
  <c r="Q49" i="2"/>
  <c r="Q50" i="2"/>
  <c r="Q52" i="2"/>
  <c r="Q53" i="2"/>
  <c r="Q54" i="2"/>
  <c r="Q55" i="2"/>
  <c r="Q56" i="2"/>
  <c r="Q33" i="2"/>
  <c r="Q34" i="2"/>
  <c r="Q35" i="2"/>
  <c r="Q36" i="2"/>
  <c r="Q37" i="2"/>
  <c r="Q28" i="2"/>
  <c r="Q29" i="2"/>
  <c r="Q30" i="2"/>
  <c r="Q31" i="2"/>
  <c r="Q22" i="2"/>
  <c r="Q23" i="2"/>
  <c r="Q24" i="2"/>
  <c r="Q25" i="2"/>
  <c r="Q27" i="2"/>
  <c r="Q21" i="2"/>
  <c r="F9" i="2" l="1"/>
  <c r="F11" i="2"/>
  <c r="F15" i="2"/>
  <c r="F16" i="2"/>
  <c r="F17" i="2"/>
  <c r="R210" i="2" l="1"/>
  <c r="U304" i="2"/>
  <c r="U303" i="2"/>
  <c r="Q344" i="2" l="1"/>
  <c r="Q345" i="2"/>
  <c r="Q346" i="2"/>
  <c r="U411" i="2"/>
  <c r="T411" i="2"/>
  <c r="S411" i="2"/>
  <c r="R411" i="2"/>
  <c r="U312" i="2"/>
  <c r="T312" i="2" s="1"/>
  <c r="S312" i="2" s="1"/>
  <c r="R312" i="2" s="1"/>
  <c r="U311" i="2"/>
  <c r="T311" i="2" s="1"/>
  <c r="S311" i="2" s="1"/>
  <c r="R311" i="2" s="1"/>
  <c r="U310" i="2"/>
  <c r="T310" i="2" s="1"/>
  <c r="S310" i="2" s="1"/>
  <c r="R310" i="2" s="1"/>
  <c r="U306" i="2"/>
  <c r="T306" i="2" s="1"/>
  <c r="S306" i="2" s="1"/>
  <c r="R306" i="2" s="1"/>
  <c r="U305" i="2"/>
  <c r="T305" i="2" s="1"/>
  <c r="S305" i="2" s="1"/>
  <c r="R305" i="2" s="1"/>
  <c r="T304" i="2"/>
  <c r="S304" i="2" s="1"/>
  <c r="R304" i="2" s="1"/>
  <c r="Q406" i="2"/>
  <c r="Q407" i="2"/>
  <c r="Q408" i="2"/>
  <c r="Q409" i="2"/>
  <c r="Q394" i="2"/>
  <c r="Q395" i="2"/>
  <c r="Q396" i="2"/>
  <c r="Q397" i="2"/>
  <c r="Q393" i="2"/>
  <c r="Q355" i="2"/>
  <c r="Q354" i="2"/>
  <c r="Q353" i="2"/>
  <c r="Q352" i="2"/>
  <c r="Q351" i="2"/>
  <c r="Q315" i="2"/>
  <c r="Q316" i="2"/>
  <c r="Q317" i="2"/>
  <c r="Q275" i="2"/>
  <c r="Q274" i="2"/>
  <c r="Q273" i="2"/>
  <c r="Q272" i="2"/>
  <c r="Q271" i="2"/>
  <c r="Q269" i="2"/>
  <c r="Q268" i="2"/>
  <c r="Q267" i="2"/>
  <c r="Q266" i="2"/>
  <c r="Q265" i="2"/>
  <c r="Q350" i="2" l="1"/>
  <c r="Q308" i="2" l="1"/>
  <c r="S76" i="2"/>
  <c r="T76" i="2"/>
  <c r="R76" i="2"/>
  <c r="Q76" i="2" l="1"/>
  <c r="U172" i="2"/>
  <c r="U171" i="2"/>
  <c r="S169" i="2"/>
  <c r="R169" i="2"/>
  <c r="Q169" i="2" s="1"/>
  <c r="T172" i="2" l="1"/>
  <c r="T171" i="2"/>
  <c r="U287" i="2"/>
  <c r="T287" i="2" s="1"/>
  <c r="S287" i="2" s="1"/>
  <c r="R287" i="2" s="1"/>
  <c r="Q287" i="2" s="1"/>
  <c r="U286" i="2"/>
  <c r="T286" i="2" s="1"/>
  <c r="S286" i="2" s="1"/>
  <c r="R286" i="2" s="1"/>
  <c r="Q286" i="2" s="1"/>
  <c r="U285" i="2"/>
  <c r="T285" i="2" s="1"/>
  <c r="S285" i="2" s="1"/>
  <c r="R285" i="2" s="1"/>
  <c r="Q285" i="2" s="1"/>
  <c r="Q284" i="2"/>
  <c r="Q283" i="2"/>
  <c r="S172" i="2" l="1"/>
  <c r="S171" i="2"/>
  <c r="U173" i="2"/>
  <c r="T173" i="2" l="1"/>
  <c r="R172" i="2"/>
  <c r="R171" i="2"/>
  <c r="Q367" i="2"/>
  <c r="Q366" i="2"/>
  <c r="Q365" i="2"/>
  <c r="Q364" i="2"/>
  <c r="Q363" i="2"/>
  <c r="U299" i="2"/>
  <c r="T299" i="2" s="1"/>
  <c r="S299" i="2" s="1"/>
  <c r="R299" i="2" s="1"/>
  <c r="Q299" i="2" s="1"/>
  <c r="U298" i="2"/>
  <c r="T298" i="2" s="1"/>
  <c r="U297" i="2"/>
  <c r="T297" i="2" s="1"/>
  <c r="S297" i="2" s="1"/>
  <c r="R297" i="2" s="1"/>
  <c r="Q297" i="2" s="1"/>
  <c r="Q296" i="2"/>
  <c r="Q295" i="2"/>
  <c r="U227" i="2"/>
  <c r="T227" i="2" s="1"/>
  <c r="S227" i="2" s="1"/>
  <c r="R227" i="2" s="1"/>
  <c r="Q227" i="2" s="1"/>
  <c r="U226" i="2"/>
  <c r="U225" i="2"/>
  <c r="R223" i="2"/>
  <c r="R7" i="2" s="1"/>
  <c r="U221" i="2"/>
  <c r="T221" i="2" s="1"/>
  <c r="S221" i="2" s="1"/>
  <c r="R221" i="2" s="1"/>
  <c r="Q221" i="2" s="1"/>
  <c r="U220" i="2"/>
  <c r="R417" i="2"/>
  <c r="S417" i="2"/>
  <c r="T417" i="2"/>
  <c r="U417" i="2"/>
  <c r="R404" i="2"/>
  <c r="S404" i="2"/>
  <c r="T404" i="2"/>
  <c r="U404" i="2"/>
  <c r="Q405" i="2"/>
  <c r="Q404" i="2" s="1"/>
  <c r="U398" i="2"/>
  <c r="R398" i="2"/>
  <c r="S398" i="2"/>
  <c r="T398" i="2"/>
  <c r="R392" i="2"/>
  <c r="S392" i="2"/>
  <c r="T392" i="2"/>
  <c r="U392" i="2"/>
  <c r="R386" i="2"/>
  <c r="S386" i="2"/>
  <c r="T386" i="2"/>
  <c r="U386" i="2"/>
  <c r="R380" i="2"/>
  <c r="S380" i="2"/>
  <c r="T380" i="2"/>
  <c r="U380" i="2"/>
  <c r="R374" i="2"/>
  <c r="S374" i="2"/>
  <c r="T374" i="2"/>
  <c r="U374" i="2"/>
  <c r="R368" i="2"/>
  <c r="S368" i="2"/>
  <c r="T368" i="2"/>
  <c r="U368" i="2"/>
  <c r="R362" i="2"/>
  <c r="S362" i="2"/>
  <c r="T362" i="2"/>
  <c r="U362" i="2"/>
  <c r="R356" i="2"/>
  <c r="S356" i="2"/>
  <c r="T356" i="2"/>
  <c r="U356" i="2"/>
  <c r="R343" i="2"/>
  <c r="S343" i="2"/>
  <c r="T343" i="2"/>
  <c r="U343" i="2"/>
  <c r="R337" i="2"/>
  <c r="S337" i="2"/>
  <c r="T337" i="2"/>
  <c r="U337" i="2"/>
  <c r="R331" i="2"/>
  <c r="S331" i="2"/>
  <c r="T331" i="2"/>
  <c r="U331" i="2"/>
  <c r="R325" i="2"/>
  <c r="S325" i="2"/>
  <c r="T325" i="2"/>
  <c r="U325" i="2"/>
  <c r="R319" i="2"/>
  <c r="S319" i="2"/>
  <c r="T319" i="2"/>
  <c r="U319" i="2"/>
  <c r="R313" i="2"/>
  <c r="S313" i="2"/>
  <c r="T313" i="2"/>
  <c r="U313" i="2"/>
  <c r="R288" i="2"/>
  <c r="S288" i="2"/>
  <c r="T288" i="2"/>
  <c r="U288" i="2"/>
  <c r="R276" i="2"/>
  <c r="S276" i="2"/>
  <c r="T276" i="2"/>
  <c r="U276" i="2"/>
  <c r="R270" i="2"/>
  <c r="S270" i="2"/>
  <c r="T270" i="2"/>
  <c r="U270" i="2"/>
  <c r="R264" i="2"/>
  <c r="S264" i="2"/>
  <c r="T264" i="2"/>
  <c r="U264" i="2"/>
  <c r="R258" i="2"/>
  <c r="S258" i="2"/>
  <c r="T258" i="2"/>
  <c r="U258" i="2"/>
  <c r="R252" i="2"/>
  <c r="S252" i="2"/>
  <c r="T252" i="2"/>
  <c r="U252" i="2"/>
  <c r="R246" i="2"/>
  <c r="S246" i="2"/>
  <c r="T246" i="2"/>
  <c r="U246" i="2"/>
  <c r="R240" i="2"/>
  <c r="S240" i="2"/>
  <c r="T240" i="2"/>
  <c r="U240" i="2"/>
  <c r="R234" i="2"/>
  <c r="S234" i="2"/>
  <c r="T234" i="2"/>
  <c r="U234" i="2"/>
  <c r="R228" i="2"/>
  <c r="S228" i="2"/>
  <c r="T228" i="2"/>
  <c r="U228" i="2"/>
  <c r="S210" i="2"/>
  <c r="T210" i="2"/>
  <c r="U210" i="2"/>
  <c r="R204" i="2"/>
  <c r="S204" i="2"/>
  <c r="T204" i="2"/>
  <c r="U204" i="2"/>
  <c r="R198" i="2"/>
  <c r="S198" i="2"/>
  <c r="T198" i="2"/>
  <c r="U198" i="2"/>
  <c r="R192" i="2"/>
  <c r="S192" i="2"/>
  <c r="T192" i="2"/>
  <c r="U192" i="2"/>
  <c r="R186" i="2"/>
  <c r="S186" i="2"/>
  <c r="T186" i="2"/>
  <c r="U186" i="2"/>
  <c r="R180" i="2"/>
  <c r="S180" i="2"/>
  <c r="T180" i="2"/>
  <c r="U180" i="2"/>
  <c r="R174" i="2"/>
  <c r="S174" i="2"/>
  <c r="T174" i="2"/>
  <c r="U174" i="2"/>
  <c r="R162" i="2"/>
  <c r="S162" i="2"/>
  <c r="T162" i="2"/>
  <c r="U162" i="2"/>
  <c r="R156" i="2"/>
  <c r="S156" i="2"/>
  <c r="T156" i="2"/>
  <c r="U156" i="2"/>
  <c r="R148" i="2"/>
  <c r="S148" i="2"/>
  <c r="T148" i="2"/>
  <c r="U148" i="2"/>
  <c r="R142" i="2"/>
  <c r="S142" i="2"/>
  <c r="T142" i="2"/>
  <c r="U142" i="2"/>
  <c r="R136" i="2"/>
  <c r="S136" i="2"/>
  <c r="T136" i="2"/>
  <c r="U136" i="2"/>
  <c r="R130" i="2"/>
  <c r="S130" i="2"/>
  <c r="T130" i="2"/>
  <c r="R124" i="2"/>
  <c r="S124" i="2"/>
  <c r="T124" i="2"/>
  <c r="U124" i="2"/>
  <c r="R118" i="2"/>
  <c r="S118" i="2"/>
  <c r="T118" i="2"/>
  <c r="U118" i="2"/>
  <c r="R112" i="2"/>
  <c r="S112" i="2"/>
  <c r="T112" i="2"/>
  <c r="U112" i="2"/>
  <c r="R100" i="2"/>
  <c r="S100" i="2"/>
  <c r="T100" i="2"/>
  <c r="U100" i="2"/>
  <c r="R94" i="2"/>
  <c r="S94" i="2"/>
  <c r="T94" i="2"/>
  <c r="U94" i="2"/>
  <c r="R88" i="2"/>
  <c r="S88" i="2"/>
  <c r="T88" i="2"/>
  <c r="U88" i="2"/>
  <c r="R82" i="2"/>
  <c r="S82" i="2"/>
  <c r="T82" i="2"/>
  <c r="U82" i="2"/>
  <c r="R58" i="2"/>
  <c r="S58" i="2"/>
  <c r="T58" i="2"/>
  <c r="U58" i="2"/>
  <c r="R51" i="2"/>
  <c r="S51" i="2"/>
  <c r="T51" i="2"/>
  <c r="R45" i="2"/>
  <c r="S45" i="2"/>
  <c r="T45" i="2"/>
  <c r="R39" i="2"/>
  <c r="S39" i="2"/>
  <c r="R32" i="2"/>
  <c r="S32" i="2"/>
  <c r="T32" i="2"/>
  <c r="U32" i="2"/>
  <c r="R26" i="2"/>
  <c r="S26" i="2"/>
  <c r="T26" i="2"/>
  <c r="U26" i="2"/>
  <c r="T20" i="2"/>
  <c r="S20" i="2"/>
  <c r="R20" i="2"/>
  <c r="Q45" i="2" l="1"/>
  <c r="T11" i="2"/>
  <c r="U16" i="2"/>
  <c r="U10" i="2"/>
  <c r="U11" i="2"/>
  <c r="Q171" i="2"/>
  <c r="Q172" i="2"/>
  <c r="Q223" i="2"/>
  <c r="R13" i="2"/>
  <c r="Q58" i="2"/>
  <c r="Q100" i="2"/>
  <c r="Q32" i="2"/>
  <c r="Q88" i="2"/>
  <c r="Q94" i="2"/>
  <c r="Q118" i="2"/>
  <c r="Q142" i="2"/>
  <c r="Q174" i="2"/>
  <c r="Q26" i="2"/>
  <c r="Q82" i="2"/>
  <c r="Q130" i="2"/>
  <c r="Q156" i="2"/>
  <c r="Q186" i="2"/>
  <c r="Q228" i="2"/>
  <c r="Q210" i="2"/>
  <c r="Q112" i="2"/>
  <c r="Q136" i="2"/>
  <c r="Q162" i="2"/>
  <c r="Q192" i="2"/>
  <c r="Q234" i="2"/>
  <c r="Q198" i="2"/>
  <c r="Q124" i="2"/>
  <c r="Q148" i="2"/>
  <c r="Q180" i="2"/>
  <c r="Q204" i="2"/>
  <c r="T225" i="2"/>
  <c r="S225" i="2" s="1"/>
  <c r="T220" i="2"/>
  <c r="U17" i="2"/>
  <c r="S173" i="2"/>
  <c r="S11" i="2" s="1"/>
  <c r="T17" i="2"/>
  <c r="U222" i="2"/>
  <c r="U216" i="2"/>
  <c r="S298" i="2"/>
  <c r="R298" i="2" s="1"/>
  <c r="Q298" i="2" s="1"/>
  <c r="T294" i="2"/>
  <c r="U294" i="2"/>
  <c r="S282" i="2"/>
  <c r="U282" i="2"/>
  <c r="T282" i="2"/>
  <c r="T226" i="2"/>
  <c r="T15" i="2" l="1"/>
  <c r="T9" i="2"/>
  <c r="T16" i="2"/>
  <c r="T10" i="2"/>
  <c r="S220" i="2"/>
  <c r="R173" i="2"/>
  <c r="S17" i="2"/>
  <c r="T216" i="2"/>
  <c r="S226" i="2"/>
  <c r="S222" i="2" s="1"/>
  <c r="S9" i="2"/>
  <c r="S294" i="2"/>
  <c r="T222" i="2"/>
  <c r="R282" i="2"/>
  <c r="R225" i="2"/>
  <c r="Q225" i="2" s="1"/>
  <c r="T424" i="2"/>
  <c r="T7" i="2" s="1"/>
  <c r="U423" i="2"/>
  <c r="Q362" i="2"/>
  <c r="Q173" i="2" l="1"/>
  <c r="R11" i="2"/>
  <c r="S10" i="2"/>
  <c r="S15" i="2"/>
  <c r="T13" i="2"/>
  <c r="S16" i="2"/>
  <c r="R226" i="2"/>
  <c r="R17" i="2"/>
  <c r="R220" i="2"/>
  <c r="S216" i="2"/>
  <c r="S424" i="2"/>
  <c r="S7" i="2" s="1"/>
  <c r="T423" i="2"/>
  <c r="U168" i="2"/>
  <c r="R10" i="2" l="1"/>
  <c r="R15" i="2"/>
  <c r="R9" i="2"/>
  <c r="S13" i="2"/>
  <c r="Q220" i="2"/>
  <c r="R16" i="2"/>
  <c r="Q219" i="2"/>
  <c r="R222" i="2"/>
  <c r="Q222" i="2" s="1"/>
  <c r="Q226" i="2"/>
  <c r="R216" i="2"/>
  <c r="Q216" i="2" s="1"/>
  <c r="Q7" i="2"/>
  <c r="R423" i="2"/>
  <c r="S423" i="2"/>
  <c r="T168" i="2"/>
  <c r="S168" i="2" l="1"/>
  <c r="R168" i="2" l="1"/>
  <c r="Q168" i="2" s="1"/>
  <c r="Q282" i="2"/>
  <c r="Q264" i="2"/>
  <c r="Q277" i="2" l="1"/>
  <c r="Q278" i="2"/>
  <c r="Q279" i="2"/>
  <c r="Q280" i="2"/>
  <c r="Q281" i="2"/>
  <c r="Q276" i="2" l="1"/>
  <c r="Q270" i="2"/>
  <c r="Q314" i="2" l="1"/>
  <c r="U309" i="2"/>
  <c r="U14" i="2" s="1"/>
  <c r="T303" i="2"/>
  <c r="U8" i="2" l="1"/>
  <c r="T309" i="2"/>
  <c r="T8" i="2" s="1"/>
  <c r="R303" i="2"/>
  <c r="Q428" i="2"/>
  <c r="Q427" i="2"/>
  <c r="Q426" i="2"/>
  <c r="Q425" i="2"/>
  <c r="Q424" i="2"/>
  <c r="Q422" i="2"/>
  <c r="Q421" i="2"/>
  <c r="Q420" i="2"/>
  <c r="Q419" i="2"/>
  <c r="Q418" i="2"/>
  <c r="Q416" i="2"/>
  <c r="Q415" i="2"/>
  <c r="Q414" i="2"/>
  <c r="Q413" i="2"/>
  <c r="Q412" i="2"/>
  <c r="Q403" i="2"/>
  <c r="Q402" i="2"/>
  <c r="Q401" i="2"/>
  <c r="Q400" i="2"/>
  <c r="Q399" i="2"/>
  <c r="Q391" i="2"/>
  <c r="Q390" i="2"/>
  <c r="Q389" i="2"/>
  <c r="Q388" i="2"/>
  <c r="Q387" i="2"/>
  <c r="Q385" i="2"/>
  <c r="Q384" i="2"/>
  <c r="Q383" i="2"/>
  <c r="Q382" i="2"/>
  <c r="Q381" i="2"/>
  <c r="Q379" i="2"/>
  <c r="Q378" i="2"/>
  <c r="Q377" i="2"/>
  <c r="Q376" i="2"/>
  <c r="Q375" i="2"/>
  <c r="Q373" i="2"/>
  <c r="Q372" i="2"/>
  <c r="Q371" i="2"/>
  <c r="Q370" i="2"/>
  <c r="Q369" i="2"/>
  <c r="Q361" i="2"/>
  <c r="Q360" i="2"/>
  <c r="Q359" i="2"/>
  <c r="Q358" i="2"/>
  <c r="Q357" i="2"/>
  <c r="Q348" i="2"/>
  <c r="Q347" i="2"/>
  <c r="Q342" i="2"/>
  <c r="Q341" i="2"/>
  <c r="Q340" i="2"/>
  <c r="Q339" i="2"/>
  <c r="Q338" i="2"/>
  <c r="Q336" i="2"/>
  <c r="Q335" i="2"/>
  <c r="Q334" i="2"/>
  <c r="Q333" i="2"/>
  <c r="Q332" i="2"/>
  <c r="Q330" i="2"/>
  <c r="Q329" i="2"/>
  <c r="Q328" i="2"/>
  <c r="Q327" i="2"/>
  <c r="Q326" i="2"/>
  <c r="Q324" i="2"/>
  <c r="Q323" i="2"/>
  <c r="Q322" i="2"/>
  <c r="Q321" i="2"/>
  <c r="Q320" i="2"/>
  <c r="Q318" i="2"/>
  <c r="Q312" i="2"/>
  <c r="Q311" i="2"/>
  <c r="Q310" i="2"/>
  <c r="Q306" i="2"/>
  <c r="Q305" i="2"/>
  <c r="Q304" i="2"/>
  <c r="Q303" i="2"/>
  <c r="Q293" i="2"/>
  <c r="Q292" i="2"/>
  <c r="Q291" i="2"/>
  <c r="Q290" i="2"/>
  <c r="Q289" i="2"/>
  <c r="Q263" i="2"/>
  <c r="Q262" i="2"/>
  <c r="Q261" i="2"/>
  <c r="Q260" i="2"/>
  <c r="Q259" i="2"/>
  <c r="Q257" i="2"/>
  <c r="Q256" i="2"/>
  <c r="Q255" i="2"/>
  <c r="Q254" i="2"/>
  <c r="Q253" i="2"/>
  <c r="Q251" i="2"/>
  <c r="Q250" i="2"/>
  <c r="Q249" i="2"/>
  <c r="Q248" i="2"/>
  <c r="Q247" i="2"/>
  <c r="Q245" i="2"/>
  <c r="Q244" i="2"/>
  <c r="Q243" i="2"/>
  <c r="Q242" i="2"/>
  <c r="Q241" i="2"/>
  <c r="Q16" i="2"/>
  <c r="Q17" i="2"/>
  <c r="Q10" i="2"/>
  <c r="Q11" i="2"/>
  <c r="I15" i="2"/>
  <c r="I10"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T14" i="2" l="1"/>
  <c r="S309" i="2"/>
  <c r="S8" i="2" s="1"/>
  <c r="R294" i="2"/>
  <c r="Q294" i="2"/>
  <c r="Q417" i="2"/>
  <c r="Q368" i="2"/>
  <c r="Q331" i="2"/>
  <c r="Q380" i="2"/>
  <c r="Q240" i="2"/>
  <c r="Q343" i="2"/>
  <c r="Q411" i="2"/>
  <c r="Q252" i="2"/>
  <c r="Q423" i="2"/>
  <c r="Q386" i="2"/>
  <c r="Q246" i="2"/>
  <c r="Q258" i="2"/>
  <c r="Q288" i="2"/>
  <c r="Q325" i="2"/>
  <c r="Q356" i="2"/>
  <c r="Q392" i="2"/>
  <c r="Q337" i="2"/>
  <c r="Q374" i="2"/>
  <c r="Q398" i="2"/>
  <c r="Q313" i="2"/>
  <c r="Q319" i="2"/>
  <c r="Q20" i="2"/>
  <c r="E112" i="2"/>
  <c r="E106" i="2"/>
  <c r="F170" i="2"/>
  <c r="F8" i="2" s="1"/>
  <c r="R309" i="2" l="1"/>
  <c r="R8" i="2" s="1"/>
  <c r="R6" i="2" s="1"/>
  <c r="S14" i="2"/>
  <c r="Q309" i="2"/>
  <c r="S6" i="2"/>
  <c r="T6" i="2"/>
  <c r="R14" i="2" l="1"/>
  <c r="H8" i="2" l="1"/>
  <c r="H9" i="2"/>
  <c r="H10" i="2"/>
  <c r="H11" i="2"/>
  <c r="G7" i="2"/>
  <c r="G8" i="2"/>
  <c r="G9" i="2"/>
  <c r="G10" i="2"/>
  <c r="G11" i="2"/>
  <c r="F7" i="2"/>
  <c r="I16" i="2"/>
  <c r="I17" i="2"/>
  <c r="H13" i="2"/>
  <c r="H14" i="2"/>
  <c r="H15" i="2"/>
  <c r="H16" i="2"/>
  <c r="H17" i="2"/>
  <c r="G13" i="2"/>
  <c r="G14" i="2"/>
  <c r="G15" i="2"/>
  <c r="G16" i="2"/>
  <c r="G17" i="2"/>
  <c r="E9" i="2" l="1"/>
  <c r="E15" i="2"/>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6" i="2"/>
  <c r="E345" i="2"/>
  <c r="E344" i="2"/>
  <c r="I343" i="2"/>
  <c r="H343" i="2"/>
  <c r="G343" i="2"/>
  <c r="F343" i="2"/>
  <c r="E342" i="2"/>
  <c r="E340" i="2"/>
  <c r="E339" i="2"/>
  <c r="E338" i="2"/>
  <c r="I337" i="2"/>
  <c r="H337" i="2"/>
  <c r="G337" i="2"/>
  <c r="F337" i="2"/>
  <c r="E336"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5" i="2"/>
  <c r="E164" i="2"/>
  <c r="E163" i="2"/>
  <c r="I162" i="2"/>
  <c r="H162" i="2"/>
  <c r="G162" i="2"/>
  <c r="F162" i="2"/>
  <c r="E161" i="2"/>
  <c r="E160" i="2"/>
  <c r="E159" i="2"/>
  <c r="E158" i="2"/>
  <c r="E157" i="2"/>
  <c r="I156" i="2"/>
  <c r="H156" i="2"/>
  <c r="G156" i="2"/>
  <c r="F156" i="2"/>
  <c r="F14" i="2" s="1"/>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7" i="2"/>
  <c r="E66" i="2"/>
  <c r="E65" i="2"/>
  <c r="I64" i="2"/>
  <c r="H64" i="2"/>
  <c r="G64" i="2"/>
  <c r="F64" i="2"/>
  <c r="I63" i="2"/>
  <c r="I11" i="2" s="1"/>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V16" i="2" s="1"/>
  <c r="V10" i="2"/>
  <c r="H6" i="2"/>
  <c r="I7" i="2" l="1"/>
  <c r="F13" i="2"/>
  <c r="F12" i="2"/>
  <c r="E32" i="2"/>
  <c r="E148" i="2"/>
  <c r="E392" i="2"/>
  <c r="E192" i="2"/>
  <c r="E88" i="2"/>
  <c r="E142" i="2"/>
  <c r="I8" i="2"/>
  <c r="E8" i="2" s="1"/>
  <c r="I14" i="2"/>
  <c r="E14" i="2" s="1"/>
  <c r="E368" i="2"/>
  <c r="E374"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V17" i="2" s="1"/>
  <c r="E11" i="2"/>
  <c r="V11" i="2" s="1"/>
  <c r="E313" i="2"/>
  <c r="E222" i="2"/>
  <c r="G12" i="2"/>
  <c r="G6" i="2"/>
  <c r="E64" i="2"/>
  <c r="I58" i="2"/>
  <c r="F6" i="2"/>
  <c r="E20" i="2"/>
  <c r="E63" i="2"/>
  <c r="I12" i="2" l="1"/>
  <c r="E12" i="2" s="1"/>
  <c r="E7" i="2"/>
  <c r="E6" i="2" s="1"/>
  <c r="I6" i="2"/>
  <c r="E204" i="2"/>
  <c r="E58" i="2"/>
  <c r="E13" i="2"/>
  <c r="V7" i="2" l="1"/>
  <c r="R301" i="2"/>
  <c r="R307" i="2"/>
  <c r="R12" i="2" s="1"/>
  <c r="S301" i="2"/>
  <c r="S307" i="2"/>
  <c r="S12" i="2" s="1"/>
  <c r="T301" i="2"/>
  <c r="U301" i="2"/>
  <c r="Q302" i="2"/>
  <c r="Q301" i="2" s="1"/>
  <c r="U307" i="2"/>
  <c r="T307" i="2"/>
  <c r="T12" i="2" s="1"/>
  <c r="Q307" i="2"/>
  <c r="U51" i="2"/>
  <c r="U12" i="2" s="1"/>
  <c r="Q51" i="2" l="1"/>
  <c r="Q13" i="2"/>
  <c r="Q14" i="2"/>
  <c r="Q8" i="2"/>
  <c r="V13" i="2" l="1"/>
  <c r="V14" i="2"/>
  <c r="V8" i="2"/>
  <c r="U15" i="2"/>
  <c r="Q15" i="2" s="1"/>
  <c r="U9" i="2"/>
  <c r="Q9" i="2" s="1"/>
  <c r="U39" i="2"/>
  <c r="Q39" i="2" s="1"/>
  <c r="V9" i="2" l="1"/>
  <c r="Q6" i="2"/>
  <c r="V6" i="2" s="1"/>
  <c r="V15" i="2"/>
  <c r="Q12" i="2"/>
  <c r="V12" i="2" s="1"/>
  <c r="U6" i="2"/>
</calcChain>
</file>

<file path=xl/sharedStrings.xml><?xml version="1.0" encoding="utf-8"?>
<sst xmlns="http://schemas.openxmlformats.org/spreadsheetml/2006/main" count="711" uniqueCount="417">
  <si>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</si>
  <si>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</si>
  <si>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</si>
  <si>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</si>
  <si>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</si>
  <si>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</si>
  <si>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</si>
  <si>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</si>
  <si>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</si>
  <si>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</si>
  <si>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</si>
  <si>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</si>
  <si>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</si>
  <si>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</si>
  <si>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</si>
  <si>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</si>
  <si>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</si>
  <si>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1.3.</t>
  </si>
  <si>
    <t>2</t>
  </si>
  <si>
    <t>Развитие сельского хозяйства и аквакультуры</t>
  </si>
  <si>
    <t>2.1.</t>
  </si>
  <si>
    <t>2.2.</t>
  </si>
  <si>
    <t>3</t>
  </si>
  <si>
    <t>Развитие туризма и сферы услуг</t>
  </si>
  <si>
    <t>3.1.</t>
  </si>
  <si>
    <t>3.2.</t>
  </si>
  <si>
    <t>3.3.</t>
  </si>
  <si>
    <t>3.4.</t>
  </si>
  <si>
    <t>3.5.</t>
  </si>
  <si>
    <t>3.6.</t>
  </si>
  <si>
    <t>3.7.</t>
  </si>
  <si>
    <t>3.9.</t>
  </si>
  <si>
    <t>3.10.</t>
  </si>
  <si>
    <t>3.11.</t>
  </si>
  <si>
    <t>B</t>
  </si>
  <si>
    <t>Мероприятия по развитию инфраструктуры и городской среды</t>
  </si>
  <si>
    <t>4</t>
  </si>
  <si>
    <t>Развитие социальной сферы</t>
  </si>
  <si>
    <t>4.1.</t>
  </si>
  <si>
    <t>4.2.</t>
  </si>
  <si>
    <t>4.3.</t>
  </si>
  <si>
    <t>4.4.</t>
  </si>
  <si>
    <t>4.5.</t>
  </si>
  <si>
    <t>4.6.</t>
  </si>
  <si>
    <t>4.7.</t>
  </si>
  <si>
    <t>2021-2022</t>
  </si>
  <si>
    <t>4.9.</t>
  </si>
  <si>
    <t>4.10.</t>
  </si>
  <si>
    <t>4.11.</t>
  </si>
  <si>
    <t>2022-2024</t>
  </si>
  <si>
    <t>4.12.</t>
  </si>
  <si>
    <t>4.13.</t>
  </si>
  <si>
    <t>2023-2025</t>
  </si>
  <si>
    <t>4.14.</t>
  </si>
  <si>
    <t>2024-2025</t>
  </si>
  <si>
    <t>4.15.</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</si>
  <si>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</si>
  <si>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</si>
  <si>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</si>
  <si>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</si>
  <si>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</si>
  <si>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</si>
  <si>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</si>
  <si>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</si>
  <si>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</si>
  <si>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</si>
  <si>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</si>
  <si>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</si>
  <si>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</si>
  <si>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</si>
  <si>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</si>
  <si>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</si>
  <si>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</si>
  <si>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6.3.</t>
  </si>
  <si>
    <t>6.4.</t>
  </si>
  <si>
    <t>6.5.</t>
  </si>
  <si>
    <t>6.6.</t>
  </si>
  <si>
    <t>6.7.</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</si>
  <si>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</si>
  <si>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</si>
  <si>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</si>
  <si>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</si>
  <si>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</si>
  <si>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7.3.</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</si>
  <si>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</si>
  <si>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</si>
  <si>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</si>
  <si>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</si>
  <si>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</si>
  <si>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</si>
  <si>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</si>
  <si>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</si>
  <si>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</si>
  <si>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</si>
  <si>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</si>
  <si>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</si>
  <si>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</si>
  <si>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</si>
  <si>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</si>
  <si>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</si>
  <si>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</si>
  <si>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</si>
  <si>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</si>
  <si>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</si>
  <si>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</si>
  <si>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</si>
  <si>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</si>
  <si>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</si>
  <si>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</si>
  <si>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</si>
  <si>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</si>
  <si>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</si>
  <si>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</si>
  <si>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</si>
  <si>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</si>
  <si>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</si>
  <si>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</si>
  <si>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</si>
  <si>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</si>
  <si>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</si>
  <si>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2022-2023</t>
  </si>
  <si>
    <t xml:space="preserve">всего </t>
  </si>
  <si>
    <t>ООО "ДСИ Техно"</t>
  </si>
  <si>
    <t>ООО "Русский Лосось"</t>
  </si>
  <si>
    <t xml:space="preserve">
ООО "Валла-Тунтури"</t>
  </si>
  <si>
    <t>ООО "Студеный берег"</t>
  </si>
  <si>
    <t>3.12.</t>
  </si>
  <si>
    <t>ООО "Гольфстрим51"</t>
  </si>
  <si>
    <t>3.13.</t>
  </si>
  <si>
    <t>* Построена арт-резиденция:  энергоэффективный каркасный дом  с возможностью размещения до 12 гостей_x0002_художников, мастерской, гостиной, кухней и выставочным пространством.
* Создано 3 новых рабочих места в 2022 г.</t>
  </si>
  <si>
    <t>ООО "БаренцДом"</t>
  </si>
  <si>
    <t>3.14.</t>
  </si>
  <si>
    <t>2022-2026</t>
  </si>
  <si>
    <t>ООО "Северная усадьба рыбака"</t>
  </si>
  <si>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</si>
  <si>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</si>
  <si>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</si>
  <si>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</si>
  <si>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</si>
  <si>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</si>
  <si>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</si>
  <si>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</si>
  <si>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</si>
  <si>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</si>
  <si>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</si>
  <si>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</si>
  <si>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</si>
  <si>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</si>
  <si>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</si>
  <si>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</si>
  <si>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</si>
  <si>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</si>
  <si>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</si>
  <si>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</si>
  <si>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</si>
  <si>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</si>
  <si>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</si>
  <si>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</si>
  <si>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</si>
  <si>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</si>
  <si>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</si>
  <si>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</si>
  <si>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</si>
  <si>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</si>
  <si>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</si>
  <si>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</si>
  <si>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t>Приложение 
к распоряжению Губернатора 
Мурманской области                           
от _______________ № _____</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</si>
  <si>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</si>
  <si>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</si>
  <si>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</si>
  <si>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</si>
  <si>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</si>
  <si>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</si>
  <si>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</si>
  <si>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</si>
  <si>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</si>
  <si>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</si>
  <si>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</si>
  <si>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</si>
  <si>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</si>
  <si>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</si>
  <si>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</si>
  <si>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</si>
  <si>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</si>
  <si>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</si>
  <si>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</si>
  <si>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</si>
  <si>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</si>
  <si>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</si>
  <si>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</si>
  <si>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</si>
  <si>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</si>
  <si>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</si>
  <si>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</si>
  <si>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</si>
  <si>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</si>
  <si>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</si>
  <si>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</si>
  <si>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</si>
  <si>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</si>
  <si>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</si>
  <si>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</si>
  <si>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</si>
  <si>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</si>
  <si>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</si>
  <si>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</si>
  <si>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</si>
  <si>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</si>
  <si>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</si>
  <si>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</si>
  <si>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Проведение ремонта МБУ ДО "Детская музыкальная школа № 2" в г.п. Заполярный (ремонт центрального крыльца, фасада) </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</si>
  <si>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</si>
  <si>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</si>
  <si>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</si>
  <si>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</si>
  <si>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</si>
  <si>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</si>
  <si>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</si>
  <si>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</si>
  <si>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</si>
  <si>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</si>
  <si>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</si>
  <si>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</si>
  <si>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</si>
  <si>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</si>
  <si>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</si>
  <si>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</si>
  <si>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</si>
  <si>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</si>
  <si>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</si>
  <si>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</si>
  <si>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</si>
  <si>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</si>
  <si>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</si>
  <si>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</si>
  <si>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</si>
  <si>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</si>
  <si>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</si>
  <si>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</si>
  <si>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</si>
  <si>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</si>
  <si>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</si>
  <si>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</si>
  <si>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</si>
  <si>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</si>
  <si>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</si>
  <si>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</si>
  <si>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</si>
  <si>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</si>
  <si>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</si>
  <si>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</si>
  <si>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Разработка концепции "Плавильный цех - новое городское пространство"</t>
  </si>
  <si>
    <t xml:space="preserve">• Вместимость музея – не менее 1000 единиц хранения.
• Пропускная способность музея – определить проектом в зависисмости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</si>
  <si>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</si>
  <si>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</si>
  <si>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</si>
  <si>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</si>
  <si>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</si>
  <si>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xml:space="preserve"> * Комитет по туризму МО совместно с АО Корпорация развития Мурманской области  и ПАО ГМК "Норильский Никель"ПАО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</si>
  <si>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</si>
  <si>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</si>
  <si>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данные о фактических объемах и источниках финансирования не предоставлены  АНО "Центр социальных проектов "Вторая школа"</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</si>
  <si>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</si>
  <si>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</si>
  <si>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</si>
  <si>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</si>
  <si>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</si>
  <si>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</si>
  <si>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</si>
  <si>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</si>
  <si>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</si>
  <si>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</si>
  <si>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</si>
  <si>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</si>
  <si>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</si>
  <si>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поселке 19 км (дом № 2 - крыша).                                                                                                  • Проведен капитальный ремонт домов в поселке 19 км (дом № 4 -  крыша).                                                                                                   • Улучшен архитектурный облик поселков.
• Улучшены жилищные условия 782 человек</t>
  </si>
  <si>
    <t>• Проведен капитальный ремонт дома в п. Спутник (ул. Новая, дом 8  - крыша).
• Проведен капитальный ремонт домов в поселке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</si>
  <si>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t>* Построен рыбоводный (смолтовый) завод для выращивания посадочного материала атлантического лосося.
* Создано 19 новых рабочих мест в 2024 г.</t>
  </si>
  <si>
    <t>Разработка программы реализации мастер-плана г. Заполярного в части модернизации жилой застройки</t>
  </si>
  <si>
    <t>100% (учтены только област. средства),ФБ-0%, МБ-0%,ВБС-0%,</t>
  </si>
  <si>
    <t>Объем фактических расходов на 01.01.2024, в % к объему запланированных денежных средств</t>
  </si>
  <si>
    <t>Отчет 
о реализации мероприятий на 01.01.2024</t>
  </si>
  <si>
    <t>Отчет о Программе социально-экономического развития Печенгского муниципального округа Мурманской области на 2021-2025 годы</t>
  </si>
  <si>
    <r>
      <t xml:space="preserve">ИТОГО ПО ПРОГРАММЕ 
</t>
    </r>
    <r>
      <rPr>
        <sz val="8"/>
        <rFont val="Arial"/>
        <family val="2"/>
        <charset val="204"/>
      </rPr>
      <t>(без учета туркластера "Валла-Тунтури")</t>
    </r>
    <r>
      <rPr>
        <b/>
        <sz val="8"/>
        <rFont val="Arial"/>
        <family val="2"/>
        <charset val="204"/>
      </rPr>
      <t xml:space="preserve"> </t>
    </r>
  </si>
  <si>
    <r>
      <t xml:space="preserve">Строительство завода по производству абразивных материалов
</t>
    </r>
    <r>
      <rPr>
        <b/>
        <sz val="8"/>
        <rFont val="Arial"/>
        <family val="2"/>
        <charset val="204"/>
      </rPr>
      <t>ПРОДОЛЖАЕТСЯ</t>
    </r>
  </si>
  <si>
    <r>
      <rPr>
        <u/>
        <sz val="8"/>
        <rFont val="Arial"/>
        <family val="2"/>
        <charset val="204"/>
      </rPr>
      <t>ООО "КРДВ Мурманск" по состоянию на 01.01.2023:</t>
    </r>
    <r>
      <rPr>
        <sz val="8"/>
        <rFont val="Arial"/>
        <family val="2"/>
        <charset val="204"/>
      </rPr>
      <t xml:space="preserve">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r>
    <r>
      <rPr>
        <b/>
        <sz val="8"/>
        <rFont val="Arial"/>
        <family val="2"/>
        <charset val="204"/>
      </rPr>
      <t xml:space="preserve">   
</t>
    </r>
    <r>
      <rPr>
        <u/>
        <sz val="8"/>
        <rFont val="Arial"/>
        <family val="2"/>
        <charset val="204"/>
      </rPr>
      <t>ООО "КРДВ Мурманск" по состоянию на 01.02.2023-01.05.2023:</t>
    </r>
    <r>
      <rPr>
        <sz val="8"/>
        <rFont val="Arial"/>
        <family val="2"/>
        <charset val="204"/>
      </rPr>
      <t xml:space="preserve"> без изменений
</t>
    </r>
    <r>
      <rPr>
        <u/>
        <sz val="8"/>
        <rFont val="Arial"/>
        <family val="2"/>
        <charset val="204"/>
      </rPr>
      <t>ООО "КРДВ Мурманск" по состоянию на 01.06.2023-01.07.2023</t>
    </r>
    <r>
      <rPr>
        <sz val="8"/>
        <rFont val="Arial"/>
        <family val="2"/>
        <charset val="204"/>
      </rPr>
      <t>: Проведены мероприятия по разработке и согласованию технических условий его использования. В Мае 2023 заключен первый договор поставки продукции в колличестве 35 тыс. тонн для ООО "Север Строй". Рассматривается вариант создания производства "Шлаковаты". Производство планируется создать в районе г.Мурманска или Кольского района</t>
    </r>
    <r>
      <rPr>
        <b/>
        <sz val="8"/>
        <rFont val="Arial"/>
        <family val="2"/>
        <charset val="204"/>
      </rPr>
      <t xml:space="preserve">.  </t>
    </r>
    <r>
      <rPr>
        <u/>
        <sz val="8"/>
        <rFont val="Arial"/>
        <family val="2"/>
        <charset val="204"/>
      </rPr>
      <t xml:space="preserve">
ООО "КРДВ Мурманск" по состоянию на 01.08.2023-01.09.2023:</t>
    </r>
    <r>
      <rPr>
        <sz val="8"/>
        <rFont val="Arial"/>
        <family val="2"/>
        <charset val="204"/>
      </rPr>
      <t xml:space="preserve">  фактически осуществленный объем инвестиций: 4,6 млн руб.  в том числе капитальные вложения 4,6 млн. руб</t>
    </r>
    <r>
      <rPr>
        <b/>
        <sz val="8"/>
        <rFont val="Arial"/>
        <family val="2"/>
        <charset val="204"/>
      </rPr>
      <t xml:space="preserve">.   
</t>
    </r>
    <r>
      <rPr>
        <u/>
        <sz val="8"/>
        <rFont val="Arial"/>
        <family val="2"/>
        <charset val="204"/>
      </rPr>
      <t>ООО "КРДВ Мурманск" по состоянию на 01.10.2023:</t>
    </r>
    <r>
      <rPr>
        <sz val="8"/>
        <rFont val="Arial"/>
        <family val="2"/>
        <charset val="204"/>
      </rPr>
      <t xml:space="preserve"> В не рамках проекта компанией производится материал для дорожного строительства. ООО МАЗ направлено обращение в Мин.автодорожного строительства. Партия продукции направлена в дорожно-строительную компанию СПб для опытных исследований. ООО МАЗ заключил с ООО Север Строй договор на поставку партии шлака для использовании в дорожном строительстве. Ведутся работы по возможности обогащения отвального шлака. 
</t>
    </r>
    <r>
      <rPr>
        <b/>
        <sz val="8"/>
        <rFont val="Arial"/>
        <family val="2"/>
        <charset val="204"/>
      </rPr>
      <t>ООО "КРДВ Мурманск" по состоянию на 01.11.2023-01.01.2024 Объем инвестиций 5,52 в том числе капитальные вложения 4,9 млн.руб.</t>
    </r>
  </si>
  <si>
    <r>
      <t xml:space="preserve">Предприятие по смешиванию, фасовке и упаковке синтетических смол и двухкомпонентного полиэфирного состава в ампулах для механизированного крепления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</si>
  <si>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 xml:space="preserve">ООО "КРДВ Мурманск" по состоянию на 01.01.2023-01.02.2023:  </t>
    </r>
    <r>
      <rPr>
        <sz val="8"/>
        <rFont val="Arial"/>
        <family val="2"/>
        <charset val="204"/>
      </rPr>
      <t xml:space="preserve">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
</t>
    </r>
    <r>
      <rPr>
        <u/>
        <sz val="8"/>
        <rFont val="Arial"/>
        <family val="2"/>
        <charset val="204"/>
      </rPr>
      <t>ООО "КРДВ Мурманск" по состоянию на 01.03.2023-01.06.2023</t>
    </r>
    <r>
      <rPr>
        <sz val="8"/>
        <rFont val="Arial"/>
        <family val="2"/>
        <charset val="204"/>
      </rPr>
      <t xml:space="preserve">: Проектная документация в процессе проверки и утверждения. Перенос сроков по подаче на экологическую экспертизу (предварительно на 2 кв 2023.
</t>
    </r>
    <r>
      <rPr>
        <u/>
        <sz val="8"/>
        <rFont val="Arial"/>
        <family val="2"/>
        <charset val="204"/>
      </rPr>
      <t>ООО "КРДВ Мурманск" по состоянию на 01.07.2023:</t>
    </r>
    <r>
      <rPr>
        <sz val="8"/>
        <rFont val="Arial"/>
        <family val="2"/>
        <charset val="204"/>
      </rPr>
      <t xml:space="preserve"> Проектная документация подана на экологическую экспертизу. Результаты рассмотрения ожидаются в сентябре 2023.</t>
    </r>
    <r>
      <rPr>
        <b/>
        <sz val="8"/>
        <rFont val="Arial"/>
        <family val="2"/>
        <charset val="204"/>
      </rPr>
      <t xml:space="preserve">
</t>
    </r>
    <r>
      <rPr>
        <u/>
        <sz val="8"/>
        <rFont val="Arial"/>
        <family val="2"/>
        <charset val="204"/>
      </rPr>
      <t xml:space="preserve"> ООО "КРДВ Мурманск" по состоянию на 01.08.2023-01.09.2023:</t>
    </r>
    <r>
      <rPr>
        <sz val="8"/>
        <rFont val="Arial"/>
        <family val="2"/>
        <charset val="204"/>
      </rPr>
      <t xml:space="preserve"> фактически осуществленный объем инвестиций 81  млн.руб.
</t>
    </r>
    <r>
      <rPr>
        <u/>
        <sz val="8"/>
        <rFont val="Arial"/>
        <family val="2"/>
        <charset val="204"/>
      </rPr>
      <t>ООО "КРДВ Мурманск" по состоянию на 01.10.2023:</t>
    </r>
    <r>
      <rPr>
        <sz val="8"/>
        <rFont val="Arial"/>
        <family val="2"/>
        <charset val="204"/>
      </rPr>
      <t xml:space="preserve"> Экологическая экспертиза еще не пройдена. В Октябре 2023 планируется заключение доп.соглашения по проекту, в целях увеличения срока реализации проекта</t>
    </r>
    <r>
      <rPr>
        <b/>
        <sz val="8"/>
        <rFont val="Arial"/>
        <family val="2"/>
        <charset val="204"/>
      </rPr>
      <t xml:space="preserve">
</t>
    </r>
    <r>
      <rPr>
        <u/>
        <sz val="8"/>
        <rFont val="Arial"/>
        <family val="2"/>
        <charset val="204"/>
      </rPr>
      <t>ООО "КРДВ Мурманск" по состоянию на 01.11.2023</t>
    </r>
    <r>
      <rPr>
        <sz val="8"/>
        <rFont val="Arial"/>
        <family val="2"/>
        <charset val="204"/>
      </rPr>
      <t xml:space="preserve">: без изменений. В ноябре 2023 планируется заключение доп.соглашения по проекту, в целях увеличения срока реализации проекта
</t>
    </r>
    <r>
      <rPr>
        <b/>
        <sz val="8"/>
        <rFont val="Arial"/>
        <family val="2"/>
        <charset val="204"/>
      </rPr>
      <t>ООО "КРДВ Мурманск" по сотоянию на 01.12.2023-01.01.2024: Документы находятся на экологческой экспертизе. Планируемое в ноябре 2023 заключение доп.соглашения по проекту, в целях увеличения срока реализации проекта, перенесено на 2024 год (в связи с отсутствием информации от ПАО "ГМК "Норильский Никель").</t>
    </r>
  </si>
  <si>
    <r>
      <t xml:space="preserve">Создание экозавода по переработке вторичных пластиковых материалов
</t>
    </r>
    <r>
      <rPr>
        <b/>
        <sz val="8"/>
        <rFont val="Arial"/>
        <family val="2"/>
        <charset val="204"/>
      </rPr>
      <t>Резидент АЗРФ
ЗАВЕРШЕНО в 2021, не работает</t>
    </r>
  </si>
  <si>
    <r>
      <rPr>
        <u/>
        <sz val="8"/>
        <rFont val="Arial"/>
        <family val="2"/>
        <charset val="204"/>
      </rPr>
      <t xml:space="preserve">ООО "КРДВ Мурманск" по состоянию на 01.01.2023: </t>
    </r>
    <r>
      <rPr>
        <sz val="8"/>
        <rFont val="Arial"/>
        <family val="2"/>
        <charset val="204"/>
      </rPr>
      <t xml:space="preserve">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гос.закупок и т.п. заявленные 10 новых рабочих мест не создано.  Расход 2017,00.
</t>
    </r>
    <r>
      <rPr>
        <u/>
        <sz val="8"/>
        <rFont val="Arial"/>
        <family val="2"/>
        <charset val="204"/>
      </rPr>
      <t>ООО "КРДВ Мурманск" по состоянию на 01.02.2023-01.09.2023:</t>
    </r>
    <r>
      <rPr>
        <sz val="8"/>
        <rFont val="Arial"/>
        <family val="2"/>
        <charset val="204"/>
      </rPr>
      <t xml:space="preserve"> без изменений 
</t>
    </r>
    <r>
      <rPr>
        <u/>
        <sz val="8"/>
        <rFont val="Arial"/>
        <family val="2"/>
        <charset val="204"/>
      </rPr>
      <t>Администрация Печенгского муниц округа:</t>
    </r>
    <r>
      <rPr>
        <sz val="8"/>
        <rFont val="Arial"/>
        <family val="2"/>
        <charset val="204"/>
      </rPr>
      <t xml:space="preserve"> Проект реализован. Производство запущено. Цех функционирует. Потенципально создано 10 рабочих мест, но сотрудников на них нет по причине отсутствия заказов.  Проблема с потребительским спросом, заказов не было. Расход 5629,345 руб.</t>
    </r>
    <r>
      <rPr>
        <b/>
        <sz val="8"/>
        <rFont val="Arial"/>
        <family val="2"/>
        <charset val="204"/>
      </rPr>
      <t xml:space="preserve">
</t>
    </r>
    <r>
      <rPr>
        <u/>
        <sz val="8"/>
        <rFont val="Arial"/>
        <family val="2"/>
        <charset val="204"/>
      </rPr>
      <t>Администрация Печенгского муниц округа на 01.11.2022</t>
    </r>
    <r>
      <rPr>
        <sz val="8"/>
        <rFont val="Arial"/>
        <family val="2"/>
        <charset val="204"/>
      </rPr>
      <t xml:space="preserve">: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освоих услугах или продукции в рамках инвестиционного проекта.
Резидент АЗРФ.
</t>
    </r>
    <r>
      <rPr>
        <b/>
        <u/>
        <sz val="8"/>
        <rFont val="Arial"/>
        <family val="2"/>
        <charset val="204"/>
      </rPr>
      <t>Администрация Печенгского муниц округа на 01.01.2023, 01.02.2023, 01.03.2023</t>
    </r>
    <r>
      <rPr>
        <b/>
        <sz val="8"/>
        <rFont val="Arial"/>
        <family val="2"/>
        <charset val="204"/>
      </rPr>
      <t>: в связи с вступлением с 1 января 2023 года в силу постановления Правительства РФ от 08.07.2022 №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производимой продукции, расширение перечня перерабатываемого сырья, организация процесса подготовки сырья.  На 01.04.2023-01.12.2023: без изменений.</t>
    </r>
  </si>
  <si>
    <r>
      <t xml:space="preserve">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</si>
  <si>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 xml:space="preserve">ООО "КРДВ Мурманск" по состоянию на 01.12.2022: </t>
    </r>
    <r>
      <rPr>
        <sz val="8"/>
        <rFont val="Arial"/>
        <family val="2"/>
        <charset val="204"/>
      </rPr>
      <t xml:space="preserve">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t>
    </r>
    <r>
      <rPr>
        <u/>
        <sz val="8"/>
        <rFont val="Arial"/>
        <family val="2"/>
        <charset val="204"/>
      </rPr>
      <t>ООО "КРДВ Мурманск" по состоянию на 01.01.2023</t>
    </r>
    <r>
      <rPr>
        <sz val="8"/>
        <rFont val="Arial"/>
        <family val="2"/>
        <charset val="204"/>
      </rPr>
      <t xml:space="preserve">: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r>
    <r>
      <rPr>
        <b/>
        <sz val="8"/>
        <rFont val="Arial"/>
        <family val="2"/>
        <charset val="204"/>
      </rPr>
      <t xml:space="preserve">
</t>
    </r>
    <r>
      <rPr>
        <u/>
        <sz val="8"/>
        <rFont val="Arial"/>
        <family val="2"/>
        <charset val="204"/>
      </rPr>
      <t xml:space="preserve">ООО "КРДВ Мурманск" по состоянию на 01.02.2023: </t>
    </r>
    <r>
      <rPr>
        <sz val="8"/>
        <rFont val="Arial"/>
        <family val="2"/>
        <charset val="204"/>
      </rPr>
      <t xml:space="preserve">Получен ответ Печенгского муниципального округа (№ 549 от 26.01.2023г.) - предоставление ЗУ невозможно, вид разрешенного использования (ВРИ) не соответствует заявленному в проекте. Администрацией Печенгского района направлен запрос в Минград на изменение ВРИ. 
Отчет за 4кв. 2022г. находится в стадии согласования.
</t>
    </r>
    <r>
      <rPr>
        <u/>
        <sz val="8"/>
        <rFont val="Arial"/>
        <family val="2"/>
        <charset val="204"/>
      </rPr>
      <t>ООО "КРДВ Мурманск" по состоянию на 01.03.2023</t>
    </r>
    <r>
      <rPr>
        <sz val="8"/>
        <rFont val="Arial"/>
        <family val="2"/>
        <charset val="204"/>
      </rPr>
      <t xml:space="preserve">г.: согласован отчет за 4 кв. 2022. Инвестиции по состоянию на 31.12.2023  </t>
    </r>
    <r>
      <rPr>
        <b/>
        <sz val="8"/>
        <rFont val="Arial"/>
        <family val="2"/>
        <charset val="204"/>
      </rPr>
      <t xml:space="preserve">                                                                                                                            </t>
    </r>
    <r>
      <rPr>
        <u/>
        <sz val="8"/>
        <rFont val="Arial"/>
        <family val="2"/>
        <charset val="204"/>
      </rPr>
      <t>ООО "КРДВ Мурманск" по состоянию на 01.04.2023г.</t>
    </r>
    <r>
      <rPr>
        <sz val="8"/>
        <rFont val="Arial"/>
        <family val="2"/>
        <charset val="204"/>
      </rPr>
      <t xml:space="preserve">: ООО "КРДВ Мурманск" в адрес АО "Оборонэнерго" направлен запрос о ходе осуществления работ по договору, заключенному с ООО "Русский лосось". </t>
    </r>
    <r>
      <rPr>
        <b/>
        <sz val="8"/>
        <rFont val="Arial"/>
        <family val="2"/>
        <charset val="204"/>
      </rPr>
      <t xml:space="preserve">
</t>
    </r>
    <r>
      <rPr>
        <u/>
        <sz val="8"/>
        <rFont val="Arial"/>
        <family val="2"/>
        <charset val="204"/>
      </rPr>
      <t>ООО "КРДВ Мурманск" по состоянию на 01.05.2023г.</t>
    </r>
    <r>
      <rPr>
        <b/>
        <sz val="8"/>
        <rFont val="Arial"/>
        <family val="2"/>
        <charset val="204"/>
      </rPr>
      <t xml:space="preserve">: </t>
    </r>
    <r>
      <rPr>
        <sz val="8"/>
        <rFont val="Arial"/>
        <family val="2"/>
        <charset val="204"/>
      </rPr>
      <t>Фабрика построена. Ввод в эскпуатацию - август-сентябрь 2023г. По полученной информации следует, что АО "Оборонэнерго" был заключен договор подряда с ООО "ПЦ Сибири" на выполнение СМР. Срок выполнения работ - 18.09.2022г. Просрочка связана с длительным процессом получения сервитута. До конца апреля 2023г. Министерством обороны РФ будет подписан приказ на установление публичного сервитута и заключен договор аренды земельного участка. Проектная, сметная  и рабочая документация разработана и согласована с АО "Оборонэнерго".  После прохождения сметной документацией главгосэкспертизы будет проведена конкурсная процедура на СМР в целях технологического присоединения. Плановый срок выполнения работ по договору - ноябрь 2023г</t>
    </r>
    <r>
      <rPr>
        <b/>
        <sz val="8"/>
        <rFont val="Arial"/>
        <family val="2"/>
        <charset val="204"/>
      </rPr>
      <t xml:space="preserve">
</t>
    </r>
    <r>
      <rPr>
        <u/>
        <sz val="8"/>
        <rFont val="Arial"/>
        <family val="2"/>
        <charset val="204"/>
      </rPr>
      <t>ООО "КРДВ Мурманск" по состоянию на 01.06.2023г.</t>
    </r>
    <r>
      <rPr>
        <sz val="8"/>
        <rFont val="Arial"/>
        <family val="2"/>
        <charset val="204"/>
      </rPr>
      <t xml:space="preserve"> без изменений</t>
    </r>
    <r>
      <rPr>
        <b/>
        <sz val="8"/>
        <rFont val="Arial"/>
        <family val="2"/>
        <charset val="204"/>
      </rPr>
      <t xml:space="preserve">
</t>
    </r>
    <r>
      <rPr>
        <u/>
        <sz val="8"/>
        <rFont val="Arial"/>
        <family val="2"/>
        <charset val="204"/>
      </rPr>
      <t>ООО "КРДВ Мурманск" по состоянию на 01.07.2023 г.</t>
    </r>
    <r>
      <rPr>
        <sz val="8"/>
        <rFont val="Arial"/>
        <family val="2"/>
        <charset val="204"/>
      </rPr>
      <t xml:space="preserve">: рассматривается заявка на ДС (новый ОКВЭД 03.22.1 Рыбоводство пресноводное индустриальное (новый объект по выращиванию форели на оз. Нялъявр, + 951,6 млн.руб, +59 новых рабочих мест) 
</t>
    </r>
    <r>
      <rPr>
        <u/>
        <sz val="8"/>
        <rFont val="Arial"/>
        <family val="2"/>
        <charset val="204"/>
      </rPr>
      <t>ООО "КРДВ" Мурманск по состоянию на 01.08.2023г.</t>
    </r>
    <r>
      <rPr>
        <sz val="8"/>
        <rFont val="Arial"/>
        <family val="2"/>
        <charset val="204"/>
      </rPr>
      <t xml:space="preserve">: заключено ДС.
</t>
    </r>
    <r>
      <rPr>
        <u/>
        <sz val="8"/>
        <rFont val="Arial"/>
        <family val="2"/>
        <charset val="204"/>
      </rPr>
      <t>ООО "КРДВ" Мурманск по состоянию на 01.09.2023г.:</t>
    </r>
    <r>
      <rPr>
        <sz val="8"/>
        <rFont val="Arial"/>
        <family val="2"/>
        <charset val="204"/>
      </rPr>
      <t xml:space="preserve"> без изменений.</t>
    </r>
    <r>
      <rPr>
        <b/>
        <sz val="8"/>
        <rFont val="Arial"/>
        <family val="2"/>
        <charset val="204"/>
      </rPr>
      <t xml:space="preserve">
</t>
    </r>
    <r>
      <rPr>
        <u/>
        <sz val="8"/>
        <rFont val="Arial"/>
        <family val="2"/>
        <charset val="204"/>
      </rPr>
      <t>ООО "КРДВ" Мурманск по состоянию на 01.10.2023г.</t>
    </r>
    <r>
      <rPr>
        <b/>
        <sz val="8"/>
        <rFont val="Arial"/>
        <family val="2"/>
        <charset val="204"/>
      </rPr>
      <t>:</t>
    </r>
    <r>
      <rPr>
        <sz val="8"/>
        <rFont val="Arial"/>
        <family val="2"/>
        <charset val="204"/>
      </rPr>
      <t xml:space="preserve"> 06.10.2023г. планируется официальное открытие рыбоперерабатывающего завода. Завершено оформление рыбоводного участка на озере Нялъявр для выращивания посадочного материала форели. По ПГ (01.01.21-31.12.32) плановые инвестиции 1267,95 млн.руб,плановые РМ 103.
</t>
    </r>
    <r>
      <rPr>
        <u/>
        <sz val="8"/>
        <rFont val="Arial"/>
        <family val="2"/>
        <charset val="204"/>
      </rPr>
      <t>ООО "КРДВ" Мурманск по состоянию на 01.11.2023г.</t>
    </r>
    <r>
      <rPr>
        <sz val="8"/>
        <rFont val="Arial"/>
        <family val="2"/>
        <charset val="204"/>
      </rPr>
      <t>: рыбоперерабатывающий завод введен в эксплуатацию. Ежеквартальный отчет в стадии согласования.</t>
    </r>
    <r>
      <rPr>
        <b/>
        <sz val="8"/>
        <rFont val="Arial"/>
        <family val="2"/>
        <charset val="204"/>
      </rPr>
      <t xml:space="preserve">
ООО "КРДВ" Мурманск по состоянию на 01.12.2023-01.01.2024: Ежеквартальный отчет получен. Рыбоперерабатывающий завод введен в эксплуатацию. Продолжаются работы по ДС (выращивание форели оз. Налъявр).
</t>
    </r>
  </si>
  <si>
    <r>
      <t xml:space="preserve">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</si>
  <si>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01.08.2022:</t>
    </r>
    <r>
      <rPr>
        <sz val="8"/>
        <rFont val="Arial"/>
        <family val="2"/>
        <charset val="204"/>
      </rPr>
      <t xml:space="preserve">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неопределенность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 Отсутствие посадочного материала: в РФ не производится, экспорт из Норвегии запрещен. Пока альтернативы нет
2. 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 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t>
    </r>
    <r>
      <rPr>
        <u/>
        <sz val="8"/>
        <rFont val="Arial"/>
        <family val="2"/>
        <charset val="204"/>
      </rPr>
      <t>УК Столица Арктики по состоянию на 1.09.2022: н</t>
    </r>
    <r>
      <rPr>
        <sz val="8"/>
        <rFont val="Arial"/>
        <family val="2"/>
        <charset val="204"/>
      </rPr>
      <t>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t>
    </r>
    <r>
      <rPr>
        <b/>
        <sz val="8"/>
        <rFont val="Arial"/>
        <family val="2"/>
        <charset val="204"/>
      </rPr>
      <t xml:space="preserve">
</t>
    </r>
    <r>
      <rPr>
        <u/>
        <sz val="8"/>
        <rFont val="Arial"/>
        <family val="2"/>
        <charset val="204"/>
      </rPr>
      <t>УК Столица Арктики по состоянию на 1.10.2022:</t>
    </r>
    <r>
      <rPr>
        <sz val="8"/>
        <rFont val="Arial"/>
        <family val="2"/>
        <charset val="204"/>
      </rPr>
      <t xml:space="preserve"> продолжается работа по поиску альтернативных поставщиков.
</t>
    </r>
    <r>
      <rPr>
        <u/>
        <sz val="8"/>
        <rFont val="Arial"/>
        <family val="2"/>
        <charset val="204"/>
      </rPr>
      <t>ООО "КРДВ Мурманск" по состоянию на 01.01.2023:</t>
    </r>
    <r>
      <rPr>
        <sz val="8"/>
        <rFont val="Arial"/>
        <family val="2"/>
        <charset val="204"/>
      </rPr>
      <t xml:space="preserve">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r>
    <r>
      <rPr>
        <u/>
        <sz val="8"/>
        <rFont val="Arial"/>
        <family val="2"/>
        <charset val="204"/>
      </rPr>
      <t xml:space="preserve">ООО "КРДВ Мурманск" по состоянию на 01.02.2023: </t>
    </r>
    <r>
      <rPr>
        <sz val="8"/>
        <rFont val="Arial"/>
        <family val="2"/>
        <charset val="204"/>
      </rPr>
      <t xml:space="preserve">в настоящее время ведутся ПИР. На текущий момент не согласованы технические условия (тарифные ставки) договора на поставку электроэнергии.  Отчет за 4 кв. 2022г находится в стадии согласования.
</t>
    </r>
    <r>
      <rPr>
        <u/>
        <sz val="8"/>
        <rFont val="Arial"/>
        <family val="2"/>
        <charset val="204"/>
      </rPr>
      <t>ООО "КРДВ Мурманск" по состоянию на 01.03.2023г. -01.04.2023г</t>
    </r>
    <r>
      <rPr>
        <sz val="8"/>
        <rFont val="Arial"/>
        <family val="2"/>
        <charset val="204"/>
      </rPr>
      <t>.: согласован отчет за 4 кв. 2022.</t>
    </r>
    <r>
      <rPr>
        <b/>
        <sz val="8"/>
        <rFont val="Arial"/>
        <family val="2"/>
        <charset val="204"/>
      </rPr>
      <t xml:space="preserve">                                                                                                                                                                                        </t>
    </r>
    <r>
      <rPr>
        <sz val="8"/>
        <rFont val="Arial"/>
        <family val="2"/>
        <charset val="204"/>
      </rPr>
      <t xml:space="preserve"> </t>
    </r>
    <r>
      <rPr>
        <b/>
        <sz val="8"/>
        <rFont val="Arial"/>
        <family val="2"/>
        <charset val="204"/>
      </rPr>
      <t xml:space="preserve">
</t>
    </r>
    <r>
      <rPr>
        <u/>
        <sz val="8"/>
        <rFont val="Arial"/>
        <family val="2"/>
        <charset val="204"/>
      </rPr>
      <t>ООО "КРДВ Мурманск" по состоянию на 01.05.2023г. -01.06.2023г:</t>
    </r>
    <r>
      <rPr>
        <sz val="8"/>
        <rFont val="Arial"/>
        <family val="2"/>
        <charset val="204"/>
      </rPr>
      <t xml:space="preserve"> резиденту направлены тех.условия (электроэнергия) на согласование. 
</t>
    </r>
    <r>
      <rPr>
        <u/>
        <sz val="8"/>
        <rFont val="Arial"/>
        <family val="2"/>
        <charset val="204"/>
      </rPr>
      <t>ООО "КРДВ Мурманск" по состоянию на 01.07.2023г.</t>
    </r>
    <r>
      <rPr>
        <b/>
        <sz val="8"/>
        <rFont val="Arial"/>
        <family val="2"/>
        <charset val="204"/>
      </rPr>
      <t>:</t>
    </r>
    <r>
      <rPr>
        <sz val="8"/>
        <rFont val="Arial"/>
        <family val="2"/>
        <charset val="204"/>
      </rPr>
      <t xml:space="preserve">резидентом подана заявка на заключение дополнительного соглашения (запуск рыбоводной фермы на оз. Нялъявр (500 т рыбы в год) + 8,65 млн руб капвложения, + 59 р.м.)
</t>
    </r>
    <r>
      <rPr>
        <u/>
        <sz val="8"/>
        <rFont val="Arial"/>
        <family val="2"/>
        <charset val="204"/>
      </rPr>
      <t>ООО "КРДВ Мурманск" по состоянию на 01.08.2023г.-01.10.2023г.</t>
    </r>
    <r>
      <rPr>
        <sz val="8"/>
        <rFont val="Arial"/>
        <family val="2"/>
        <charset val="204"/>
      </rPr>
      <t>: заключено ДС.</t>
    </r>
    <r>
      <rPr>
        <b/>
        <sz val="8"/>
        <rFont val="Arial"/>
        <family val="2"/>
        <charset val="204"/>
      </rPr>
      <t xml:space="preserve">
</t>
    </r>
    <r>
      <rPr>
        <u/>
        <sz val="8"/>
        <rFont val="Arial"/>
        <family val="2"/>
        <charset val="204"/>
      </rPr>
      <t xml:space="preserve">ООО "КРДВ" Мурманск по состоянию на 01.11.2023г: </t>
    </r>
    <r>
      <rPr>
        <sz val="8"/>
        <rFont val="Arial"/>
        <family val="2"/>
        <charset val="204"/>
      </rPr>
      <t xml:space="preserve">без изменений, ежеквартальный отчет в стадии согласования. </t>
    </r>
    <r>
      <rPr>
        <b/>
        <sz val="8"/>
        <rFont val="Arial"/>
        <family val="2"/>
        <charset val="204"/>
      </rPr>
      <t xml:space="preserve">
ООО "КРДВ" Мурманск по состоянию на 01.12.2023-01.12.2024: Ежеквартальный отчет получен. Реализация мероприятия продолжается в рамках ДС.</t>
    </r>
  </si>
  <si>
    <r>
      <t xml:space="preserve">Создание форелевого хозяйства
</t>
    </r>
    <r>
      <rPr>
        <b/>
        <sz val="8"/>
        <rFont val="Arial"/>
        <family val="2"/>
        <charset val="204"/>
      </rPr>
      <t>Резидент АЗРФ</t>
    </r>
    <r>
      <rPr>
        <sz val="8"/>
        <rFont val="Arial"/>
        <family val="2"/>
        <charset val="204"/>
      </rPr>
      <t xml:space="preserve">
</t>
    </r>
    <r>
      <rPr>
        <b/>
        <sz val="8"/>
        <rFont val="Arial"/>
        <family val="2"/>
        <charset val="204"/>
      </rPr>
      <t>ПРОЕКТ НЕ РЕАЛИЗУЕТСЯ</t>
    </r>
  </si>
  <si>
    <r>
      <rPr>
        <u/>
        <sz val="8"/>
        <rFont val="Arial"/>
        <family val="2"/>
        <charset val="204"/>
      </rPr>
      <t>УК Столица Арктики по состоянию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u/>
        <sz val="8"/>
        <rFont val="Arial"/>
        <family val="2"/>
        <charset val="204"/>
      </rPr>
      <t xml:space="preserve">УК Столица Арктики по состоянию на 1.10.2022 </t>
    </r>
    <r>
      <rPr>
        <sz val="8"/>
        <rFont val="Arial"/>
        <family val="2"/>
        <charset val="204"/>
      </rPr>
      <t xml:space="preserve">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t>
    </r>
    <r>
      <rPr>
        <u/>
        <sz val="8"/>
        <rFont val="Arial"/>
        <family val="2"/>
        <charset val="204"/>
      </rPr>
      <t>ООО "КРДВ Мурманск" по состоянию на 01.12.2022:</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Планируется устранить в 4 кв. 2022 г.
Резидент АЗРФ.
</t>
    </r>
    <r>
      <rPr>
        <u/>
        <sz val="8"/>
        <rFont val="Arial"/>
        <family val="2"/>
        <charset val="204"/>
      </rPr>
      <t>ООО "КРДВ Мурманск" по состоянию на 01.01.2023:</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Адрес: рыбоводный участок №22.1: озеро Алла-Аккаярви.
</t>
    </r>
    <r>
      <rPr>
        <u/>
        <sz val="8"/>
        <rFont val="Arial"/>
        <family val="2"/>
        <charset val="204"/>
      </rPr>
      <t>ООО "КРДВ Мурманск" по состоянию на 01.02.2023:</t>
    </r>
    <r>
      <rPr>
        <sz val="8"/>
        <rFont val="Arial"/>
        <family val="2"/>
        <charset val="204"/>
      </rPr>
      <t xml:space="preserve"> Закуплены и установлены садки и оборудование в акватории водного объекта, проведено зарыбление. Фактические инвестиции по проекту 20,7 млн.руб.
</t>
    </r>
    <r>
      <rPr>
        <u/>
        <sz val="8"/>
        <rFont val="Arial"/>
        <family val="2"/>
        <charset val="204"/>
      </rPr>
      <t>ООО "КРДВ Мурманск" по состоянию на 01.03.2023-01.06.2023г.:</t>
    </r>
    <r>
      <rPr>
        <sz val="8"/>
        <rFont val="Arial"/>
        <family val="2"/>
        <charset val="204"/>
      </rPr>
      <t xml:space="preserve"> без изменений.
</t>
    </r>
    <r>
      <rPr>
        <u/>
        <sz val="8"/>
        <rFont val="Arial"/>
        <family val="2"/>
        <charset val="204"/>
      </rPr>
      <t>ООО "КРДВ Мурманск" по состоянию на 01.07.2023г.:</t>
    </r>
    <r>
      <rPr>
        <b/>
        <sz val="8"/>
        <rFont val="Arial"/>
        <family val="2"/>
        <charset val="204"/>
      </rPr>
      <t xml:space="preserve"> </t>
    </r>
    <r>
      <rPr>
        <sz val="8"/>
        <rFont val="Arial"/>
        <family val="2"/>
        <charset val="204"/>
      </rPr>
      <t xml:space="preserve">Произведено изъятие и утилизация всего малька. Руководство принимает решение о дальнейшем реализации проекта (рассматривается релокация на юг области).
</t>
    </r>
    <r>
      <rPr>
        <u/>
        <sz val="8"/>
        <rFont val="Arial"/>
        <family val="2"/>
        <charset val="204"/>
      </rPr>
      <t>ООО "КРДВ Мурманск" по состоянию на 01.08.2023г.:</t>
    </r>
    <r>
      <rPr>
        <sz val="8"/>
        <rFont val="Arial"/>
        <family val="2"/>
        <charset val="204"/>
      </rPr>
      <t xml:space="preserve"> подана заявка на расторжение соглашения.
</t>
    </r>
    <r>
      <rPr>
        <u/>
        <sz val="8"/>
        <rFont val="Arial"/>
        <family val="2"/>
        <charset val="204"/>
      </rPr>
      <t>ООО "КРДВ Мурманск" по состоянию на 01.09.2023:</t>
    </r>
    <r>
      <rPr>
        <sz val="8"/>
        <rFont val="Arial"/>
        <family val="2"/>
        <charset val="204"/>
      </rPr>
      <t xml:space="preserve"> подписано соглашение о расторжении.</t>
    </r>
    <r>
      <rPr>
        <b/>
        <sz val="8"/>
        <rFont val="Arial"/>
        <family val="2"/>
        <charset val="204"/>
      </rPr>
      <t xml:space="preserve">
ООО "КРДВ Мурманск" по состоянию на 01.10.2023-01.12.2023: соглашение расторгнуто в связи с невозможностью реализации проекта на данном водном участке.</t>
    </r>
  </si>
  <si>
    <r>
      <t xml:space="preserve">
Туристический кластер "Валла-Тунтури"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</si>
  <si>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01.09.2022:</t>
    </r>
    <r>
      <rPr>
        <sz val="8"/>
        <rFont val="Arial"/>
        <family val="2"/>
        <charset val="204"/>
      </rPr>
      <t xml:space="preserve">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глемпинг "Китовый берег". Оценка проекта положительная. 
</t>
    </r>
    <r>
      <rPr>
        <u/>
        <sz val="8"/>
        <rFont val="Arial"/>
        <family val="2"/>
        <charset val="204"/>
      </rPr>
      <t>УК Столица Арктики по состоянию на 01.10.2022:</t>
    </r>
    <r>
      <rPr>
        <sz val="8"/>
        <rFont val="Arial"/>
        <family val="2"/>
        <charset val="204"/>
      </rPr>
      <t xml:space="preserve"> подготовка документов для заключения Доп соглашения, в связи с изменениями количества ЗУ.
Резидент АЗРФ.
</t>
    </r>
    <r>
      <rPr>
        <u/>
        <sz val="8"/>
        <rFont val="Arial"/>
        <family val="2"/>
        <charset val="204"/>
      </rPr>
      <t>УК Столица Арктики по состоянию на 01.11.2022</t>
    </r>
    <r>
      <rPr>
        <sz val="8"/>
        <rFont val="Arial"/>
        <family val="2"/>
        <charset val="204"/>
      </rPr>
      <t xml:space="preserve">: подготовка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t>
    </r>
    <r>
      <rPr>
        <u/>
        <sz val="8"/>
        <rFont val="Arial"/>
        <family val="2"/>
        <charset val="204"/>
      </rPr>
      <t>ООО "КРДВ Мурманск" по состоянию на 01.12.2022:</t>
    </r>
    <r>
      <rPr>
        <sz val="8"/>
        <rFont val="Arial"/>
        <family val="2"/>
        <charset val="204"/>
      </rPr>
      <t xml:space="preserve">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
</t>
    </r>
    <r>
      <rPr>
        <u/>
        <sz val="8"/>
        <rFont val="Arial"/>
        <family val="2"/>
        <charset val="204"/>
      </rPr>
      <t>ООО "КРДВ Мурманск" по состоянию на 01.01.2023:</t>
    </r>
    <r>
      <rPr>
        <sz val="8"/>
        <rFont val="Arial"/>
        <family val="2"/>
        <charset val="204"/>
      </rPr>
      <t xml:space="preserve">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
</t>
    </r>
    <r>
      <rPr>
        <u/>
        <sz val="8"/>
        <rFont val="Arial"/>
        <family val="2"/>
        <charset val="204"/>
      </rPr>
      <t>ООО "КРДВ Мурманск" по состоянию на 01.02.2023-01.04.2023</t>
    </r>
    <r>
      <rPr>
        <sz val="8"/>
        <rFont val="Arial"/>
        <family val="2"/>
        <charset val="204"/>
      </rPr>
      <t xml:space="preserve">: заявка на заключение дополнительного соглашения отозвана. Планируется изменение параметров проекта и сроков реализации. Согласно отчету за 4 кв 2022: фактические инвестиции - 2 882,3 млн руб, создано 16 рабочих мест. Мероприятие мониторится в рамках ПНСЖ
</t>
    </r>
    <r>
      <rPr>
        <u/>
        <sz val="8"/>
        <rFont val="Arial"/>
        <family val="2"/>
        <charset val="204"/>
      </rPr>
      <t>ООО "КРДВ Мурманск" по состоянию на 01.05.2023-01.07.2023г</t>
    </r>
    <r>
      <rPr>
        <sz val="8"/>
        <rFont val="Arial"/>
        <family val="2"/>
        <charset val="204"/>
      </rPr>
      <t xml:space="preserve">.:фактические инвестиции за 1 кв 2023 (нарастающим итогом) составили 3,6 млрд руб и создано 18 рабочих мест. Заключено дополнительное соглашение с увеличением сроков реализации на 3 года (до 2029 года). Планируемые инвестиции остались в первоначальных значениях (28 млрд руб). Пересмотрены земельные участки в рамках проекта. Оформлены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t>
    </r>
    <r>
      <rPr>
        <u/>
        <sz val="8"/>
        <rFont val="Arial"/>
        <family val="2"/>
        <charset val="204"/>
      </rPr>
      <t xml:space="preserve">ООО "КРДВ Мурманск" по состоянию на 01.08.2023-01.09.2023: </t>
    </r>
    <r>
      <rPr>
        <sz val="8"/>
        <rFont val="Arial"/>
        <family val="2"/>
        <charset val="204"/>
      </rPr>
      <t>фактические инвестиции по отчету за 2 кв 4 млрд руб, создано 21 рабочее место</t>
    </r>
    <r>
      <rPr>
        <b/>
        <sz val="8"/>
        <rFont val="Arial"/>
        <family val="2"/>
        <charset val="204"/>
      </rPr>
      <t xml:space="preserve">
</t>
    </r>
    <r>
      <rPr>
        <u/>
        <sz val="8"/>
        <rFont val="Arial"/>
        <family val="2"/>
        <charset val="204"/>
      </rPr>
      <t xml:space="preserve">ООО "КРДВ Мурманск" по состоянию на 01.10.2023: </t>
    </r>
    <r>
      <rPr>
        <sz val="8"/>
        <rFont val="Arial"/>
        <family val="2"/>
        <charset val="204"/>
      </rPr>
      <t xml:space="preserve">оформляются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Введен в эксплуатацию глемпинг «Китовый берег» (первая очередь). Выполняются проектно-изыскательские работы по второй очереди "Китовый берег". Продолжается строительство дороги.
</t>
    </r>
    <r>
      <rPr>
        <b/>
        <sz val="8"/>
        <rFont val="Arial"/>
        <family val="2"/>
        <charset val="204"/>
      </rPr>
      <t>ООО "КРДВ Мурманск" по состоянию на 01.11.2023-01.12.2024: по отчету за 3 кв 2023 фактические инвестиции 4 739 млн руб, создано 23 рабочих места.</t>
    </r>
  </si>
  <si>
    <r>
      <t xml:space="preserve">Создание Парка активного отдыха и экстремальных видов спорта в пгт Никель
</t>
    </r>
    <r>
      <rPr>
        <b/>
        <sz val="8"/>
        <rFont val="Arial"/>
        <family val="2"/>
        <charset val="204"/>
      </rPr>
      <t>ПРОДОЛЖАЕТСЯ</t>
    </r>
  </si>
  <si>
    <r>
      <rPr>
        <u/>
        <sz val="8"/>
        <rFont val="Arial"/>
        <family val="2"/>
        <charset val="204"/>
      </rPr>
      <t>Администрация Печенгского муниц. округа</t>
    </r>
    <r>
      <rPr>
        <sz val="8"/>
        <rFont val="Arial"/>
        <family val="2"/>
        <charset val="204"/>
      </rPr>
      <t xml:space="preserve">: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определение границ Парка с частичной доработкой концепции курорта для уточнения исходных данных (параметров). </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продолжается работа по доработке концепции курорта.
</t>
    </r>
    <r>
      <rPr>
        <u/>
        <sz val="8"/>
        <rFont val="Arial"/>
        <family val="2"/>
        <charset val="204"/>
      </rPr>
      <t>Администрация Печенгского муниц. округа на 01.11.2022:</t>
    </r>
    <r>
      <rPr>
        <sz val="8"/>
        <rFont val="Arial"/>
        <family val="2"/>
        <charset val="204"/>
      </rPr>
      <t xml:space="preserve">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прорабатывается финансовая модель и организационно-правовая схема реализации проекта. 29-30.09.2022 проведена рабочая встреча с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продолжаются работы по доработке технико-экономического обоснования. Проведены встречи с предпринимателями (потенциальными инвесторами).</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технико-экономического обоснования. </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выполнены работы по топографической съемке, продолжаются работы по доработке технико-экономического обоснования.</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по технико-экономическому обоснованию.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01.06.2023-01.07.2023</t>
    </r>
    <r>
      <rPr>
        <b/>
        <sz val="8"/>
        <rFont val="Arial"/>
        <family val="2"/>
        <charset val="204"/>
      </rPr>
      <t xml:space="preserve">: </t>
    </r>
    <r>
      <rPr>
        <sz val="8"/>
        <rFont val="Arial"/>
        <family val="2"/>
        <charset val="204"/>
      </rPr>
      <t>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t>
    </r>
    <r>
      <rPr>
        <b/>
        <sz val="8"/>
        <rFont val="Arial"/>
        <family val="2"/>
        <charset val="204"/>
      </rPr>
      <t xml:space="preserve">" </t>
    </r>
    <r>
      <rPr>
        <sz val="8"/>
        <rFont val="Arial"/>
        <family val="2"/>
        <charset val="204"/>
      </rPr>
      <t xml:space="preserve">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t>
    </r>
    <r>
      <rPr>
        <b/>
        <sz val="8"/>
        <rFont val="Arial"/>
        <family val="2"/>
        <charset val="204"/>
      </rPr>
      <t xml:space="preserve">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 </t>
    </r>
    <r>
      <rPr>
        <b/>
        <sz val="8"/>
        <rFont val="Arial"/>
        <family val="2"/>
        <charset val="204"/>
      </rPr>
      <t xml:space="preserve">
</t>
    </r>
    <r>
      <rPr>
        <u/>
        <sz val="8"/>
        <rFont val="Arial"/>
        <family val="2"/>
        <charset val="204"/>
      </rPr>
      <t xml:space="preserve">Администрация Печенгского муниц. округа на 01.11.2023-01.12.2023: </t>
    </r>
    <r>
      <rPr>
        <sz val="8"/>
        <rFont val="Arial"/>
        <family val="2"/>
        <charset val="204"/>
      </rPr>
      <t xml:space="preserve">Исполнитель готовит закрывающие документы по договору, заключенному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социально-экономическое обоснование приключенческого курорта "Никель экстрим" - от ООО "Урбан ПРО"). </t>
    </r>
    <r>
      <rPr>
        <b/>
        <sz val="8"/>
        <rFont val="Arial"/>
        <family val="2"/>
        <charset val="204"/>
      </rPr>
      <t xml:space="preserve">
Администрация Печенгского муниц. округа на 01.01.2024: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t>
    </r>
  </si>
  <si>
    <r>
      <t xml:space="preserve">Создание торгово-пешеходной зоны в пгт Никель
</t>
    </r>
    <r>
      <rPr>
        <b/>
        <sz val="8"/>
        <rFont val="Arial"/>
        <family val="2"/>
        <charset val="204"/>
      </rPr>
      <t>ПРОДОЛЖАЕТСЯ</t>
    </r>
  </si>
  <si>
    <r>
      <rPr>
        <u/>
        <sz val="8"/>
        <rFont val="Arial"/>
        <family val="2"/>
        <charset val="204"/>
      </rPr>
      <t>АО Корпорация развития МО на 01.01.2023</t>
    </r>
    <r>
      <rPr>
        <sz val="8"/>
        <rFont val="Arial"/>
        <family val="2"/>
        <charset val="204"/>
      </rPr>
      <t xml:space="preserve">: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b/>
        <sz val="8"/>
        <rFont val="Arial"/>
        <family val="2"/>
        <charset val="204"/>
      </rPr>
      <t xml:space="preserve">                                                                                                                    
</t>
    </r>
    <r>
      <rPr>
        <u/>
        <sz val="8"/>
        <rFont val="Arial"/>
        <family val="2"/>
        <charset val="204"/>
      </rPr>
      <t>АО Корпорация развития МО на 01.02.2023:</t>
    </r>
    <r>
      <rPr>
        <sz val="8"/>
        <rFont val="Arial"/>
        <family val="2"/>
        <charset val="204"/>
      </rPr>
      <t xml:space="preserve"> Минград МО направил запрос в Минстрой МО о возможности благоустройства ул. Бабикова в Никеле по программе реновации ЗАТО и потребность в финансировании в размере 95 млн. руб. Минстрой МО перенаправил данный запрос в Минобороны РФ. 
</t>
    </r>
    <r>
      <rPr>
        <u/>
        <sz val="8"/>
        <rFont val="Arial"/>
        <family val="2"/>
        <charset val="204"/>
      </rPr>
      <t xml:space="preserve">АО Корпорация развития МО на 01.03.2023-01.07.2023: без изменений
</t>
    </r>
    <r>
      <rPr>
        <b/>
        <sz val="8"/>
        <rFont val="Arial"/>
        <family val="2"/>
        <charset val="204"/>
      </rPr>
      <t xml:space="preserve">АО Корпорация развития МО на 01.08.2023-01.01.2024: без изменений
</t>
    </r>
    <r>
      <rPr>
        <sz val="8"/>
        <rFont val="Arial"/>
        <family val="2"/>
        <charset val="204"/>
      </rPr>
      <t xml:space="preserve">
</t>
    </r>
    <r>
      <rPr>
        <u/>
        <sz val="8"/>
        <rFont val="Arial"/>
        <family val="2"/>
        <charset val="204"/>
      </rPr>
      <t>Администрацией Печенгского муниципального округа н</t>
    </r>
    <r>
      <rPr>
        <sz val="8"/>
        <rFont val="Arial"/>
        <family val="2"/>
        <charset val="204"/>
      </rPr>
      <t>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t>
    </r>
    <r>
      <rPr>
        <b/>
        <sz val="8"/>
        <rFont val="Arial"/>
        <family val="2"/>
        <charset val="204"/>
      </rPr>
      <t xml:space="preserve">
</t>
    </r>
    <r>
      <rPr>
        <u/>
        <sz val="8"/>
        <rFont val="Arial"/>
        <family val="2"/>
        <charset val="204"/>
      </rPr>
      <t>Администрация Печенгского муниципального округа на 01.01.2023:</t>
    </r>
    <r>
      <rPr>
        <sz val="8"/>
        <rFont val="Arial"/>
        <family val="2"/>
        <charset val="204"/>
      </rPr>
      <t xml:space="preserve">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(безвозмездной помощи) в сумме 3 700 000,00 руб. на разработку проектно-сметной документации.
</t>
    </r>
    <r>
      <rPr>
        <u/>
        <sz val="8"/>
        <rFont val="Arial"/>
        <family val="2"/>
        <charset val="204"/>
      </rPr>
      <t>Администрация Печенгского муниципального округа на 01.02.2023:</t>
    </r>
    <r>
      <rPr>
        <sz val="8"/>
        <rFont val="Arial"/>
        <family val="2"/>
        <charset val="204"/>
      </rPr>
      <t xml:space="preserve"> 25.01.2023 администрацией Печенгского муниципального округа направлено письмо заместителю Губернатора - министру градостроительства и благоустройства Мурманской области о рассмотрении возможности выделения средств из областного бюджета на разработку проектно-сметной документации в сумме 3 700 000,00 руб.
</t>
    </r>
    <r>
      <rPr>
        <u/>
        <sz val="8"/>
        <rFont val="Arial"/>
        <family val="2"/>
        <charset val="204"/>
      </rPr>
      <t>Администрация Печенгского муниципального округа на 01.03.2023:</t>
    </r>
    <r>
      <rPr>
        <sz val="8"/>
        <rFont val="Arial"/>
        <family val="2"/>
        <charset val="204"/>
      </rPr>
      <t xml:space="preserve"> Получен ответ от Минграда МО на письмо администрации Печенгского муниципального округа (разработка ПСД в рамках субсидии из</t>
    </r>
    <r>
      <rPr>
        <b/>
        <sz val="8"/>
        <rFont val="Arial"/>
        <family val="2"/>
        <charset val="204"/>
      </rPr>
      <t xml:space="preserve"> </t>
    </r>
    <r>
      <rPr>
        <sz val="8"/>
        <rFont val="Arial"/>
        <family val="2"/>
        <charset val="204"/>
      </rPr>
      <t>областного бюджета местным бюджетам на благоустройство общественных территорий не предусмотрена, предложено рассмотреть вопрос разработки ПСД за счет внебюджетных источников). Администрацией Печенгского муниципального округа направлено предложение в Министерство развития Арктики и экономики Мурманской области для включения в соглашение о социально-экономическом развитии между Правительством Мурманской области и ПАО "ГМК "Норильский никель" на 2023-2025 годы (в т.ч. разработка ПСД за счет внебюджетных источников финансирования).</t>
    </r>
    <r>
      <rPr>
        <b/>
        <sz val="8"/>
        <rFont val="Arial"/>
        <family val="2"/>
        <charset val="204"/>
      </rPr>
      <t xml:space="preserve">                                                                                 </t>
    </r>
    <r>
      <rPr>
        <u/>
        <sz val="8"/>
        <rFont val="Arial"/>
        <family val="2"/>
        <charset val="204"/>
      </rPr>
      <t>Администрация Печенгского муниципального округа на 01.04.2023:</t>
    </r>
    <r>
      <rPr>
        <sz val="8"/>
        <rFont val="Arial"/>
        <family val="2"/>
        <charset val="204"/>
      </rPr>
      <t xml:space="preserve"> продолжается работа по поиску источников финансирования </t>
    </r>
    <r>
      <rPr>
        <b/>
        <sz val="8"/>
        <rFont val="Arial"/>
        <family val="2"/>
        <charset val="204"/>
      </rPr>
      <t xml:space="preserve">
</t>
    </r>
    <r>
      <rPr>
        <u/>
        <sz val="8"/>
        <rFont val="Arial"/>
        <family val="2"/>
        <charset val="204"/>
      </rPr>
      <t>Администрация Печенгского муниципального округа на 01.05.2023-01.06.2023:</t>
    </r>
    <r>
      <rPr>
        <sz val="8"/>
        <rFont val="Arial"/>
        <family val="2"/>
        <charset val="204"/>
      </rPr>
      <t xml:space="preserve"> без изменений</t>
    </r>
    <r>
      <rPr>
        <b/>
        <sz val="8"/>
        <rFont val="Arial"/>
        <family val="2"/>
        <charset val="204"/>
      </rPr>
      <t xml:space="preserve">
</t>
    </r>
    <r>
      <rPr>
        <u/>
        <sz val="8"/>
        <rFont val="Arial"/>
        <family val="2"/>
        <charset val="204"/>
      </rPr>
      <t>Администрация Печенгского муниципального округа на  01.07.2023:</t>
    </r>
    <r>
      <rPr>
        <sz val="8"/>
        <rFont val="Arial"/>
        <family val="2"/>
        <charset val="204"/>
      </rPr>
      <t xml:space="preserve"> АНО "Центр городского развития Мурманской области" 28.06.2023 объявлен конкурс в электронной форме на выполнение работ по разработке проектной, сметной и рабочей документации на благоустройство объекта. Начальная (максимальная) цена договора 3 495 000,00 руб. Срок окончания подачи заявок на участие в конкурсе, итоги конкурса 10.07.2023.
</t>
    </r>
    <r>
      <rPr>
        <u/>
        <sz val="8"/>
        <rFont val="Arial"/>
        <family val="2"/>
        <charset val="204"/>
      </rPr>
      <t>Администрация Печенгского муниципального округа на  01.08.2023</t>
    </r>
    <r>
      <rPr>
        <sz val="8"/>
        <rFont val="Arial"/>
        <family val="2"/>
        <charset val="204"/>
      </rPr>
      <t>: АНО "Центр городского развития Мурманской области" на конкурсной основе отобран подрядчик (ООО "Метрополия") для выполнения работ по разработке проектной, сметной и рабочей документации на благоустройство объекта, 20.07.2023 заключен договор №30/23. Цена договора: 2 800 000,00 руб. Работы по договору выполняются в 3 этапа. 1 этап - разработка эскизного проекта (срок: с даты заключения договора и не позднее 31.07.2023). 2 этап - выполнение инженерных изысканий, разработка ПД, прохождение процедуры государственной экспертизы по достоверности опредления сметной стоимости объекта с получением положительного заключения государственной экспертизы (срок: с даты подписания акта сдачи-приемки выполненных работ по 1 этапу, но не позднее 11 октября 2023). 3 этап - разработка рабочей документации (срок: с даты подписания акта сдачи-приемки выполненных работ по 2 этапу, но не позднее 11 декабря 2023).</t>
    </r>
    <r>
      <rPr>
        <b/>
        <sz val="8"/>
        <rFont val="Arial"/>
        <family val="2"/>
        <charset val="204"/>
      </rPr>
      <t xml:space="preserve">
</t>
    </r>
    <r>
      <rPr>
        <u/>
        <sz val="8"/>
        <rFont val="Arial"/>
        <family val="2"/>
        <charset val="204"/>
      </rPr>
      <t>Администрация Печенгского муниципального округа на 01.09.2023:</t>
    </r>
    <r>
      <rPr>
        <sz val="8"/>
        <rFont val="Arial"/>
        <family val="2"/>
        <charset val="204"/>
      </rPr>
      <t xml:space="preserve"> подрядчиком разработана концепция территории. 30.08.2023 проведено рабочее совещание совместно с заказчиком, подрядчиком и представителями администрации Печенгского муниципального округа. Выявлены замечания, которые были озвучены Подрядчику</t>
    </r>
    <r>
      <rPr>
        <b/>
        <sz val="8"/>
        <rFont val="Arial"/>
        <family val="2"/>
        <charset val="204"/>
      </rPr>
      <t xml:space="preserve">.
</t>
    </r>
    <r>
      <rPr>
        <u/>
        <sz val="8"/>
        <rFont val="Arial"/>
        <family val="2"/>
        <charset val="204"/>
      </rPr>
      <t>Администрация Печенгского муниципального округа на 01.10.2023</t>
    </r>
    <r>
      <rPr>
        <sz val="8"/>
        <rFont val="Arial"/>
        <family val="2"/>
        <charset val="204"/>
      </rPr>
      <t>: без изменений.</t>
    </r>
    <r>
      <rPr>
        <b/>
        <sz val="8"/>
        <rFont val="Arial"/>
        <family val="2"/>
        <charset val="204"/>
      </rPr>
      <t xml:space="preserve">
</t>
    </r>
    <r>
      <rPr>
        <u/>
        <sz val="8"/>
        <rFont val="Arial"/>
        <family val="2"/>
        <charset val="204"/>
      </rPr>
      <t>Администрация Печенгского муниципального округа на 01.11.2023:</t>
    </r>
    <r>
      <rPr>
        <sz val="8"/>
        <rFont val="Arial"/>
        <family val="2"/>
        <charset val="204"/>
      </rPr>
      <t xml:space="preserve"> подрядчиком устранены замечания по разработанной концепции, концепция рассмотрена совместно АНО "Центр городского развития Мурманской области" с администрацией Печенгского муниципального округа. 25.10.2023 концепция согласована. Подрядчик приступил к разработке ПД.
</t>
    </r>
    <r>
      <rPr>
        <u/>
        <sz val="8"/>
        <rFont val="Arial"/>
        <family val="2"/>
        <charset val="204"/>
      </rPr>
      <t>Администрация Печенгского муниципального округа на 01.12.2023:</t>
    </r>
    <r>
      <rPr>
        <sz val="8"/>
        <rFont val="Arial"/>
        <family val="2"/>
        <charset val="204"/>
      </rPr>
      <t xml:space="preserve"> подрядчик выполняет работы по разработке ПД</t>
    </r>
    <r>
      <rPr>
        <b/>
        <sz val="8"/>
        <rFont val="Arial"/>
        <family val="2"/>
        <charset val="204"/>
      </rPr>
      <t xml:space="preserve">. 
Администрация Печенгского муниципального округа на 01.01.2024: продолжаются работы по разработке проектной документации (договор №30/23 от 20.07.2023 заключен между ООО "Метрополия" и АНО "Центр городского развития Мурманской области").  </t>
    </r>
  </si>
  <si>
    <r>
      <t xml:space="preserve">Открытие фронт-офиса АНО "Туристский центр Мурманской области" 
</t>
    </r>
    <r>
      <rPr>
        <b/>
        <sz val="8"/>
        <rFont val="Arial"/>
        <family val="2"/>
        <charset val="204"/>
      </rPr>
      <t>ЗАВЕРШЕНО в 2023</t>
    </r>
  </si>
  <si>
    <r>
      <rPr>
        <u/>
        <sz val="8"/>
        <rFont val="Arial"/>
        <family val="2"/>
        <charset val="204"/>
      </rPr>
      <t>Администрация Печенгского муниц округа на 01.09.2022</t>
    </r>
    <r>
      <rPr>
        <sz val="8"/>
        <rFont val="Arial"/>
        <family val="2"/>
        <charset val="204"/>
      </rPr>
      <t>: строительные работы завершены. Ведется закупка оборудования для фронт-офиса.</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без изменений. </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выполнен ремонт помещения под фронт-офис по адресу: пгт. Никель, ул. Сидоровича, д. 4.
</t>
    </r>
    <r>
      <rPr>
        <b/>
        <sz val="8"/>
        <rFont val="Arial"/>
        <family val="2"/>
        <charset val="204"/>
      </rPr>
      <t xml:space="preserve">                                                                                                                                                                          
</t>
    </r>
    <r>
      <rPr>
        <u/>
        <sz val="8"/>
        <rFont val="Arial"/>
        <family val="2"/>
        <charset val="204"/>
      </rPr>
      <t>Комитет по туризму МО на 01.08.2022:</t>
    </r>
    <r>
      <rPr>
        <sz val="8"/>
        <rFont val="Arial"/>
        <family val="2"/>
        <charset val="204"/>
      </rPr>
      <t xml:space="preserve"> открытие зпланировано на конец 2022 года.</t>
    </r>
    <r>
      <rPr>
        <b/>
        <sz val="8"/>
        <rFont val="Arial"/>
        <family val="2"/>
        <charset val="204"/>
      </rPr>
      <t xml:space="preserve">
</t>
    </r>
    <r>
      <rPr>
        <u/>
        <sz val="8"/>
        <rFont val="Arial"/>
        <family val="2"/>
        <charset val="204"/>
      </rPr>
      <t>Комитет по туризму МО на 01.09.2022:</t>
    </r>
    <r>
      <rPr>
        <sz val="8"/>
        <rFont val="Arial"/>
        <family val="2"/>
        <charset val="204"/>
      </rPr>
      <t xml:space="preserve"> за счет внебюджетных средств были оплачены услуги по цифровизации – установка видеонаблюдения на сумму 100,5 тыс.рублей.</t>
    </r>
    <r>
      <rPr>
        <b/>
        <sz val="8"/>
        <rFont val="Arial"/>
        <family val="2"/>
        <charset val="204"/>
      </rPr>
      <t xml:space="preserve">
</t>
    </r>
    <r>
      <rPr>
        <u/>
        <sz val="8"/>
        <rFont val="Arial"/>
        <family val="2"/>
        <charset val="204"/>
      </rPr>
      <t>Комитет по туризму МО на 01.10.2022:</t>
    </r>
    <r>
      <rPr>
        <sz val="8"/>
        <rFont val="Arial"/>
        <family val="2"/>
        <charset val="204"/>
      </rPr>
      <t xml:space="preserve"> ремонтные работы завершены. Подготовлено письмо о передаче помещения в безвозмездное пользование АНО "ТИЦ МО" идет процесс заключения соглашения.</t>
    </r>
    <r>
      <rPr>
        <b/>
        <sz val="8"/>
        <rFont val="Arial"/>
        <family val="2"/>
        <charset val="204"/>
      </rPr>
      <t xml:space="preserve">
</t>
    </r>
    <r>
      <rPr>
        <u/>
        <sz val="8"/>
        <rFont val="Arial"/>
        <family val="2"/>
        <charset val="204"/>
      </rPr>
      <t>Комитет по туризму МО на 01.11.2022:</t>
    </r>
    <r>
      <rPr>
        <sz val="8"/>
        <rFont val="Arial"/>
        <family val="2"/>
        <charset val="204"/>
      </rPr>
      <t xml:space="preserve"> заключено соглашение. В ноябре будет  осуществлена закупка мебели, оргтехники проведен Интернет 
</t>
    </r>
    <r>
      <rPr>
        <u/>
        <sz val="8"/>
        <rFont val="Arial"/>
        <family val="2"/>
        <charset val="204"/>
      </rPr>
      <t>Комитет по туризму МО на 01.12.2022:</t>
    </r>
    <r>
      <rPr>
        <sz val="8"/>
        <rFont val="Arial"/>
        <family val="2"/>
        <charset val="204"/>
      </rPr>
      <t xml:space="preserve"> ведется работа по заключению договоров на  осуществление закупки мебели, оргтехники  установки Интернета.</t>
    </r>
    <r>
      <rPr>
        <b/>
        <sz val="8"/>
        <rFont val="Arial"/>
        <family val="2"/>
        <charset val="204"/>
      </rPr>
      <t xml:space="preserve">
</t>
    </r>
    <r>
      <rPr>
        <u/>
        <sz val="8"/>
        <rFont val="Arial"/>
        <family val="2"/>
        <charset val="204"/>
      </rPr>
      <t>Комитет по туризму МО на 01.01.2023:</t>
    </r>
    <r>
      <rPr>
        <sz val="8"/>
        <rFont val="Arial"/>
        <family val="2"/>
        <charset val="204"/>
      </rPr>
      <t xml:space="preserve">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t>
    </r>
    <r>
      <rPr>
        <b/>
        <sz val="8"/>
        <rFont val="Arial"/>
        <family val="2"/>
        <charset val="204"/>
      </rPr>
      <t xml:space="preserve">
</t>
    </r>
    <r>
      <rPr>
        <u/>
        <sz val="8"/>
        <rFont val="Arial"/>
        <family val="2"/>
        <charset val="204"/>
      </rPr>
      <t xml:space="preserve">Комитет по туризму МО на 01.02.2023:  </t>
    </r>
    <r>
      <rPr>
        <sz val="8"/>
        <rFont val="Arial"/>
        <family val="2"/>
        <charset val="204"/>
      </rPr>
      <t xml:space="preserve">фронт-офис открыт. Идет поиск работника, офис работает в дистанционном формате </t>
    </r>
    <r>
      <rPr>
        <b/>
        <sz val="8"/>
        <rFont val="Arial"/>
        <family val="2"/>
        <charset val="204"/>
      </rPr>
      <t xml:space="preserve">
Комитет по туризму МО на 01.07.2023: фронт-офис открыт. 02.05.2023 в штат принят сотрудник
</t>
    </r>
  </si>
  <si>
    <r>
      <t xml:space="preserve">Строительство гостиничного комплекса "Полярия"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</si>
  <si>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01.10.2022:</t>
    </r>
    <r>
      <rPr>
        <sz val="8"/>
        <rFont val="Arial"/>
        <family val="2"/>
        <charset val="204"/>
      </rPr>
      <t xml:space="preserve"> ведутся СМР, приобретение оборудования.</t>
    </r>
    <r>
      <rPr>
        <b/>
        <sz val="8"/>
        <rFont val="Arial"/>
        <family val="2"/>
        <charset val="204"/>
      </rPr>
      <t xml:space="preserve">
</t>
    </r>
    <r>
      <rPr>
        <u/>
        <sz val="8"/>
        <rFont val="Arial"/>
        <family val="2"/>
        <charset val="204"/>
      </rPr>
      <t>УК Столица Арктики по состоянию на 01.11.2022:</t>
    </r>
    <r>
      <rPr>
        <sz val="8"/>
        <rFont val="Arial"/>
        <family val="2"/>
        <charset val="204"/>
      </rPr>
      <t xml:space="preserve"> открытый вопрос связанный с получением ЗУ, в настоящий момент проект не обеспечен ЗУ, получены отказы. Резидент АЗРФ.</t>
    </r>
    <r>
      <rPr>
        <b/>
        <sz val="8"/>
        <rFont val="Arial"/>
        <family val="2"/>
        <charset val="204"/>
      </rPr>
      <t xml:space="preserve">
</t>
    </r>
    <r>
      <rPr>
        <u/>
        <sz val="8"/>
        <rFont val="Arial"/>
        <family val="2"/>
        <charset val="204"/>
      </rPr>
      <t>ООО "КРДВ Мурманск" по состоянию на 01.01.2023:</t>
    </r>
    <r>
      <rPr>
        <sz val="8"/>
        <rFont val="Arial"/>
        <family val="2"/>
        <charset val="204"/>
      </rPr>
      <t xml:space="preserve">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r>
    <r>
      <rPr>
        <b/>
        <sz val="8"/>
        <rFont val="Arial"/>
        <family val="2"/>
        <charset val="204"/>
      </rPr>
      <t xml:space="preserve">
</t>
    </r>
    <r>
      <rPr>
        <u/>
        <sz val="8"/>
        <rFont val="Arial"/>
        <family val="2"/>
        <charset val="204"/>
      </rPr>
      <t>ООО "КРДВ Мурманск" по состоянию на 01.02.2023-01.08.2023:</t>
    </r>
    <r>
      <rPr>
        <sz val="8"/>
        <rFont val="Arial"/>
        <family val="2"/>
        <charset val="204"/>
      </rPr>
      <t xml:space="preserve"> ведутся СМР,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отчет за 3,4 кв. 2022г. находятся в стадии согласования.
</t>
    </r>
    <r>
      <rPr>
        <u/>
        <sz val="8"/>
        <rFont val="Arial"/>
        <family val="2"/>
        <charset val="204"/>
      </rPr>
      <t>ООО "КРДВ Мурманск" по состоянию на 01.09.2023:</t>
    </r>
    <r>
      <rPr>
        <sz val="8"/>
        <rFont val="Arial"/>
        <family val="2"/>
        <charset val="204"/>
      </rPr>
      <t xml:space="preserve"> резидентом не предоставлены отчеты со 2 кв 2022- 2 кв 2023 г, в связи с чем определить ход реализации проекта не представляется возможным.</t>
    </r>
    <r>
      <rPr>
        <b/>
        <sz val="8"/>
        <rFont val="Arial"/>
        <family val="2"/>
        <charset val="204"/>
      </rPr>
      <t xml:space="preserve">
</t>
    </r>
    <r>
      <rPr>
        <u/>
        <sz val="8"/>
        <rFont val="Arial"/>
        <family val="2"/>
        <charset val="204"/>
      </rPr>
      <t xml:space="preserve">ООО "КРДВ Мурманск" по состоянию на 01.10.2023: </t>
    </r>
    <r>
      <rPr>
        <sz val="8"/>
        <rFont val="Arial"/>
        <family val="2"/>
        <charset val="204"/>
      </rPr>
      <t>резиденту направлено уведомление о возможном расторжении в связи с неисполнением пунктов соглашения.</t>
    </r>
    <r>
      <rPr>
        <b/>
        <sz val="8"/>
        <rFont val="Arial"/>
        <family val="2"/>
        <charset val="204"/>
      </rPr>
      <t xml:space="preserve">
ООО "КРДВ Мурманск" по состоянию на 01.11.2023-01.01.2024: без изменений. Резидент на связь не выходит.</t>
    </r>
  </si>
  <si>
    <r>
      <t xml:space="preserve">
"Строительство объекта придорожного сервиса - многофункциональной заправки "Atlas"
</t>
    </r>
    <r>
      <rPr>
        <b/>
        <sz val="8"/>
        <rFont val="Arial"/>
        <family val="2"/>
        <charset val="204"/>
      </rPr>
      <t>Резидент АЗРФ</t>
    </r>
    <r>
      <rPr>
        <sz val="8"/>
        <rFont val="Arial"/>
        <family val="2"/>
        <charset val="204"/>
      </rPr>
      <t xml:space="preserve">
</t>
    </r>
    <r>
      <rPr>
        <b/>
        <sz val="8"/>
        <rFont val="Arial"/>
        <family val="2"/>
        <charset val="204"/>
      </rPr>
      <t>ЗАВЕРШЕНО в 2022 году</t>
    </r>
  </si>
  <si>
    <r>
      <rPr>
        <u/>
        <sz val="8"/>
        <rFont val="Arial"/>
        <family val="2"/>
        <charset val="204"/>
      </rPr>
      <t>АО Корпорация развития МО по состоянию на 01.08.2022: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АЗС приобретено и смонтировано, подключение будет произведено до 15.08.2022; произведено технологическое присоединение  к сетям водоснабжения; переход на постоянную схему питания электроснабжения запланирован на август 2022; планируемое завершение обустройства террасы до 05.08.2022; планируемое завершение облицовки фасада здания до 15.08.2022; планируемое завершение благоустройства территории АЗС до 26.08.2022; с 22.08.2022 принятие в штат компании всего персонала АЗС и прохождение обучения бизнес-процессам; плановая дата открытия - 29.08.2022</t>
    </r>
    <r>
      <rPr>
        <b/>
        <sz val="8"/>
        <rFont val="Arial"/>
        <family val="2"/>
        <charset val="204"/>
      </rPr>
      <t xml:space="preserve">.  
</t>
    </r>
    <r>
      <rPr>
        <u/>
        <sz val="8"/>
        <rFont val="Arial"/>
        <family val="2"/>
        <charset val="204"/>
      </rPr>
      <t>АО Корпорация развития МО по состоянию на 01.09.2022</t>
    </r>
    <r>
      <rPr>
        <sz val="8"/>
        <rFont val="Arial"/>
        <family val="2"/>
        <charset val="204"/>
      </rPr>
      <t xml:space="preserve">:
необходимое техническое оборудование для МСК приобретено и смонтировано, подключение произведено 25.08.2022; произведено технологическое присоединение  к сетям водоснабжения; переход на постоянную схему питания электроснабжения запланирован в сентябре 2022; обустройство террасы проведено 05.08.2022; облицовка фасада здания завершена 15.08.2022; завершение благоустройства территории АЗС 29.09.2022; до 12.09.2022 принятие в штат компании всего персонала АЗС и прохождение обучения бизнес-процессам; плановая дата открытия - 30.09.2022. 
</t>
    </r>
    <r>
      <rPr>
        <u/>
        <sz val="8"/>
        <rFont val="Arial"/>
        <family val="2"/>
        <charset val="204"/>
      </rPr>
      <t xml:space="preserve">АО Корпорация развития МО по состоянию на 01.10.2022:
</t>
    </r>
    <r>
      <rPr>
        <sz val="8"/>
        <rFont val="Arial"/>
        <family val="2"/>
        <charset val="204"/>
      </rPr>
      <t xml:space="preserve">построенному зданию АЗС присвоен адрес: пгт. Печенга, 17-ый км., зд. 1; полностью проведены отделочные работы, собрана мебель, установлена пожарная сигнализация и камеры видеонаблюдения, интернет; приобретена брендированная форма для персонала; закуплено основное оборудование для кафе и магазина;  определены меню кафе и матрица товаров магазина; заключены соглашения с поставщиками; закуп продуктов для кафе, товаров для магазина, топливо 07.10.22;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переход на постоянную схему электроснабжения запланирован в октябре-ноябре 2022; обустройство террасы выполнено на 90%; завершение облицовки фасада здания 10.10.2022; завершение благоустройства территории АЗС 16.10.2022; до 10.10.2022 принятие в штат компании всего персонала АЗС и до 16.10.2022 прохождение обучения бизнес-процессам; плановая дата открытия - 17.10.2022.      
</t>
    </r>
    <r>
      <rPr>
        <u/>
        <sz val="8"/>
        <rFont val="Arial"/>
        <family val="2"/>
        <charset val="204"/>
      </rPr>
      <t>АО Корпорация развития МО по состоянию на 01.11.2022:</t>
    </r>
    <r>
      <rPr>
        <sz val="8"/>
        <rFont val="Arial"/>
        <family val="2"/>
        <charset val="204"/>
      </rPr>
      <t xml:space="preserve">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t>
    </r>
    <r>
      <rPr>
        <u/>
        <sz val="8"/>
        <rFont val="Arial"/>
        <family val="2"/>
        <charset val="204"/>
      </rPr>
      <t>АО Корпорация развития МО по состоянию на 01.12.2022:</t>
    </r>
    <r>
      <rPr>
        <sz val="8"/>
        <rFont val="Arial"/>
        <family val="2"/>
        <charset val="204"/>
      </rPr>
      <t xml:space="preserve"> 14.11.2022 состоялось торжественное открытие придорожного комплекса.
</t>
    </r>
    <r>
      <rPr>
        <b/>
        <sz val="8"/>
        <rFont val="Arial"/>
        <family val="2"/>
        <charset val="204"/>
      </rPr>
      <t xml:space="preserve">АО Корпорация развития МО по состоянию на 01.01.2023: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t>
    </r>
    <r>
      <rPr>
        <sz val="8"/>
        <rFont val="Arial"/>
        <family val="2"/>
        <charset val="204"/>
      </rPr>
      <t xml:space="preserve">                              </t>
    </r>
    <r>
      <rPr>
        <b/>
        <sz val="8"/>
        <rFont val="Arial"/>
        <family val="2"/>
        <charset val="204"/>
      </rPr>
      <t xml:space="preserve">                                                                                 
</t>
    </r>
    <r>
      <rPr>
        <u/>
        <sz val="8"/>
        <rFont val="Arial"/>
        <family val="2"/>
        <charset val="204"/>
      </rPr>
      <t>На 01.08.2022</t>
    </r>
    <r>
      <rPr>
        <sz val="8"/>
        <rFont val="Arial"/>
        <family val="2"/>
        <charset val="204"/>
      </rPr>
      <t xml:space="preserve"> УК Столица Арктики показывает расход всего: 23 976,00 тыс. руб.   </t>
    </r>
    <r>
      <rPr>
        <b/>
        <sz val="8"/>
        <rFont val="Arial"/>
        <family val="2"/>
        <charset val="204"/>
      </rPr>
      <t xml:space="preserve"> 
</t>
    </r>
    <r>
      <rPr>
        <sz val="8"/>
        <rFont val="Arial"/>
        <family val="2"/>
        <charset val="204"/>
      </rPr>
      <t xml:space="preserve">УК Столица Арктики по состоянию на 01.10.2022: Плановая дата открытия 15.10.2022г. В настоящее время проводится тестирование оборудования.
Резидент АЗРФ.  
</t>
    </r>
    <r>
      <rPr>
        <u/>
        <sz val="8"/>
        <rFont val="Arial"/>
        <family val="2"/>
        <charset val="204"/>
      </rPr>
      <t>УК Столица Арктики по состоянию на 01.11.2022:</t>
    </r>
    <r>
      <rPr>
        <sz val="8"/>
        <rFont val="Arial"/>
        <family val="2"/>
        <charset val="204"/>
      </rPr>
      <t xml:space="preserve"> Тестовое открытие состоялось 13.10.2022г.
</t>
    </r>
    <r>
      <rPr>
        <b/>
        <sz val="8"/>
        <rFont val="Arial"/>
        <family val="2"/>
        <charset val="204"/>
      </rPr>
      <t>ООО "КРДВ Мурманск" по состоянию на 01.12.2022: Официальное открытие состоялось 14.11.2022г. (1517 км автодороги Р-21 «Кола» между поселком Печенга и поселком 19 км).</t>
    </r>
  </si>
  <si>
    <r>
      <t xml:space="preserve">Строительство экотурбазы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</si>
  <si>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01.09.2022:</t>
    </r>
    <r>
      <rPr>
        <sz val="8"/>
        <rFont val="Arial"/>
        <family val="2"/>
        <charset val="204"/>
      </rPr>
      <t xml:space="preserve">  закупка оборудования + СМР + идет согласование по технологическому присоединению. Открытие базы отдыха перенесено предварительно на октябрь 2022 года.
</t>
    </r>
    <r>
      <rPr>
        <u/>
        <sz val="8"/>
        <rFont val="Arial"/>
        <family val="2"/>
        <charset val="204"/>
      </rPr>
      <t>УК Столица Арктики по состоянию на 01.10.2022:</t>
    </r>
    <r>
      <rPr>
        <sz val="8"/>
        <rFont val="Arial"/>
        <family val="2"/>
        <charset val="204"/>
      </rPr>
      <t xml:space="preserve"> Сроки открытия базы отдыха не определены, смещение до полугода (ориентировочно ноябрь-декабрь).Резидент АЗРФ.
</t>
    </r>
    <r>
      <rPr>
        <u/>
        <sz val="8"/>
        <rFont val="Arial"/>
        <family val="2"/>
        <charset val="204"/>
      </rPr>
      <t>УК Столица Арктики по состоянию на 01.11.2022</t>
    </r>
    <r>
      <rPr>
        <sz val="8"/>
        <rFont val="Arial"/>
        <family val="2"/>
        <charset val="204"/>
      </rPr>
      <t xml:space="preserve">:  закупка оборудования  +СМР (частичная установка глемпингов, строительство подьездных путей)+идет согласование по техгологическому присоединению. Сроки открытия базы отдыха смещаются на 2023 год (оринетировочно апрель). Готовят документы для заключения доп.соглашения с изменением параметров проекта. 
</t>
    </r>
    <r>
      <rPr>
        <u/>
        <sz val="8"/>
        <rFont val="Arial"/>
        <family val="2"/>
        <charset val="204"/>
      </rPr>
      <t>ООО "КРДВ Мурманск" по состоянию на 01.12.2022</t>
    </r>
    <r>
      <rPr>
        <sz val="8"/>
        <rFont val="Arial"/>
        <family val="2"/>
        <charset val="204"/>
      </rPr>
      <t xml:space="preserve">: закупка оборудования + СМР. 30.11.2022 приняты в работу документы по заключению ДС с изменением параметров проекта (увеличен срок реализации проекта + изменение объема инвестиций).  </t>
    </r>
    <r>
      <rPr>
        <b/>
        <sz val="8"/>
        <rFont val="Arial"/>
        <family val="2"/>
        <charset val="204"/>
      </rPr>
      <t xml:space="preserve">
</t>
    </r>
    <r>
      <rPr>
        <u/>
        <sz val="8"/>
        <rFont val="Arial"/>
        <family val="2"/>
        <charset val="204"/>
      </rPr>
      <t>ООО "КРДВ Мурманск" по состоянию на 01.01.2023:</t>
    </r>
    <r>
      <rPr>
        <sz val="8"/>
        <rFont val="Arial"/>
        <family val="2"/>
        <charset val="204"/>
      </rPr>
      <t xml:space="preserve"> 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
</t>
    </r>
    <r>
      <rPr>
        <u/>
        <sz val="8"/>
        <rFont val="Arial"/>
        <family val="2"/>
        <charset val="204"/>
      </rPr>
      <t>ООО "КРДВ Мурманск", по состоянию на 01.02.2023- 01.03.2023</t>
    </r>
    <r>
      <rPr>
        <sz val="8"/>
        <rFont val="Arial"/>
        <family val="2"/>
        <charset val="204"/>
      </rPr>
      <t xml:space="preserve">: Заключено дополнительное соглашение -сроки реализации продлены до 31.07.2023, по причине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 руб.                                                                                        </t>
    </r>
    <r>
      <rPr>
        <u/>
        <sz val="8"/>
        <rFont val="Arial"/>
        <family val="2"/>
        <charset val="204"/>
      </rPr>
      <t>ООО "КРДВ Мурманск", по состоянию на 01.04.2023:</t>
    </r>
    <r>
      <rPr>
        <sz val="8"/>
        <rFont val="Arial"/>
        <family val="2"/>
        <charset val="204"/>
      </rPr>
      <t xml:space="preserve"> проект реализуется в рамках графика.</t>
    </r>
    <r>
      <rPr>
        <b/>
        <sz val="8"/>
        <rFont val="Arial"/>
        <family val="2"/>
        <charset val="204"/>
      </rPr>
      <t xml:space="preserve">
</t>
    </r>
    <r>
      <rPr>
        <u/>
        <sz val="8"/>
        <rFont val="Arial"/>
        <family val="2"/>
        <charset val="204"/>
      </rPr>
      <t xml:space="preserve">ООО "КРДВ Мурманск"по состоянию на 01.05.2023-01.06.2023: </t>
    </r>
    <r>
      <rPr>
        <sz val="8"/>
        <rFont val="Arial"/>
        <family val="2"/>
        <charset val="204"/>
      </rPr>
      <t>без изменений.</t>
    </r>
    <r>
      <rPr>
        <b/>
        <sz val="8"/>
        <rFont val="Arial"/>
        <family val="2"/>
        <charset val="204"/>
      </rPr>
      <t xml:space="preserve">
</t>
    </r>
    <r>
      <rPr>
        <u/>
        <sz val="8"/>
        <rFont val="Arial"/>
        <family val="2"/>
        <charset val="204"/>
      </rPr>
      <t>ООО "КРДВ Мурманск" по состоянию на 01.07.2023:</t>
    </r>
    <r>
      <rPr>
        <sz val="8"/>
        <rFont val="Arial"/>
        <family val="2"/>
        <charset val="204"/>
      </rPr>
      <t xml:space="preserve"> согласовали с администрацией Печенгского района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
</t>
    </r>
    <r>
      <rPr>
        <u/>
        <sz val="8"/>
        <rFont val="Arial"/>
        <family val="2"/>
        <charset val="204"/>
      </rPr>
      <t>ООО "КРДВ Мурманск" по состоянию на 01.08.2023</t>
    </r>
    <r>
      <rPr>
        <sz val="8"/>
        <rFont val="Arial"/>
        <family val="2"/>
        <charset val="204"/>
      </rPr>
      <t>: 28.07 направлен дополнительный пакет документов в Минприроды с учетом направленных ранее замечаний.
ООО "КРДВ Мурманск" по состоянию на 01.09.2023: Договор на согласовании в Минприроде.Плановый срок получения 15.09.2023г.</t>
    </r>
    <r>
      <rPr>
        <b/>
        <sz val="8"/>
        <rFont val="Arial"/>
        <family val="2"/>
        <charset val="204"/>
      </rPr>
      <t xml:space="preserve"> 
</t>
    </r>
    <r>
      <rPr>
        <u/>
        <sz val="8"/>
        <rFont val="Arial"/>
        <family val="2"/>
        <charset val="204"/>
      </rPr>
      <t xml:space="preserve"> ООО "КРДВ Мурманск" по состоянию на 01.10.2023: </t>
    </r>
    <r>
      <rPr>
        <sz val="8"/>
        <rFont val="Arial"/>
        <family val="2"/>
        <charset val="204"/>
      </rPr>
      <t>договор по водопользованию согласован.</t>
    </r>
    <r>
      <rPr>
        <b/>
        <sz val="8"/>
        <rFont val="Arial"/>
        <family val="2"/>
        <charset val="204"/>
      </rPr>
      <t xml:space="preserve">
 ООО "КРДВ Мурманск" по состоянию на 01.11.2023-01.01.2024: по договору исполнение работ по подключению электроснабжения запланировано до 02.2024.</t>
    </r>
  </si>
  <si>
    <r>
      <t xml:space="preserve">Реализация проекта кафе на колесах
</t>
    </r>
    <r>
      <rPr>
        <b/>
        <sz val="8"/>
        <rFont val="Arial"/>
        <family val="2"/>
        <charset val="204"/>
      </rPr>
      <t>ЗАВЕРШЕНО 01.06.2021</t>
    </r>
  </si>
  <si>
    <r>
      <rPr>
        <u/>
        <sz val="8"/>
        <rFont val="Arial"/>
        <family val="2"/>
        <charset val="204"/>
      </rPr>
      <t>Администрация Печенгского муниц округа:</t>
    </r>
    <r>
      <rPr>
        <sz val="8"/>
        <rFont val="Arial"/>
        <family val="2"/>
        <charset val="204"/>
      </rPr>
      <t xml:space="preserve"> проект реализован. Фудтрак установлен в пгт. Никель на ул. Мира. Работают в штатном режиме. Создано рабочих мест - 5. Два человека проходят стажировку.</t>
    </r>
    <r>
      <rPr>
        <b/>
        <sz val="8"/>
        <rFont val="Arial"/>
        <family val="2"/>
        <charset val="204"/>
      </rPr>
      <t xml:space="preserve"> 
</t>
    </r>
    <r>
      <rPr>
        <u/>
        <sz val="8"/>
        <rFont val="Arial"/>
        <family val="2"/>
        <charset val="204"/>
      </rPr>
      <t>Администрация Печенгского муниц округа на 1.09.2022:</t>
    </r>
    <r>
      <rPr>
        <sz val="8"/>
        <rFont val="Arial"/>
        <family val="2"/>
        <charset val="204"/>
      </rPr>
      <t xml:space="preserve"> Создано рабочих мест - 5. </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без изменений. Проект реализован, сейчас только создание рабочих мест.</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  
</t>
    </r>
    <r>
      <rPr>
        <u/>
        <sz val="8"/>
        <rFont val="Arial"/>
        <family val="2"/>
        <charset val="204"/>
      </rPr>
      <t>На 01.02.2023-01.09.2023</t>
    </r>
    <r>
      <rPr>
        <sz val="8"/>
        <rFont val="Arial"/>
        <family val="2"/>
        <charset val="204"/>
      </rPr>
      <t xml:space="preserve">- без изменений, фудтрак функционирует в штатном режиме.
</t>
    </r>
    <r>
      <rPr>
        <u/>
        <sz val="8"/>
        <rFont val="Arial"/>
        <family val="2"/>
        <charset val="204"/>
      </rPr>
      <t>На 01.11.2023</t>
    </r>
    <r>
      <rPr>
        <sz val="8"/>
        <rFont val="Arial"/>
        <family val="2"/>
        <charset val="204"/>
      </rPr>
      <t>: фудтрак функционирует на мероприятиях</t>
    </r>
    <r>
      <rPr>
        <b/>
        <sz val="8"/>
        <rFont val="Arial"/>
        <family val="2"/>
        <charset val="204"/>
      </rPr>
      <t xml:space="preserve">.
</t>
    </r>
    <r>
      <rPr>
        <u/>
        <sz val="8"/>
        <rFont val="Arial"/>
        <family val="2"/>
        <charset val="204"/>
      </rPr>
      <t>Администрация Печенгского муниц округа на 01.12.2023:</t>
    </r>
    <r>
      <rPr>
        <sz val="8"/>
        <rFont val="Arial"/>
        <family val="2"/>
        <charset val="204"/>
      </rPr>
      <t xml:space="preserve"> без изменений, рассматриваются варианты размещения в г. Заполярный.
</t>
    </r>
    <r>
      <rPr>
        <b/>
        <sz val="8"/>
        <rFont val="Arial"/>
        <family val="2"/>
        <charset val="204"/>
      </rPr>
      <t>Администрация Печенгского муниц округа на 01.01.2024: Изменено место размещения фудтрака. Получено разрешение на размещение НТО (фудтрака) в г. Заполярный, между домами № 12 и № 14б по ул. Бабикова (на круглогодичный период с 25.12.2023 по 24.12.2024). ИП Ташова И.И. проводит работу по заключению договора на подключение к сетям электроснабжения.</t>
    </r>
  </si>
  <si>
    <r>
      <t xml:space="preserve">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
</t>
    </r>
    <r>
      <rPr>
        <b/>
        <sz val="8"/>
        <rFont val="Arial"/>
        <family val="2"/>
        <charset val="204"/>
      </rPr>
      <t>ПРОДОЛЖАЕТСЯ</t>
    </r>
  </si>
  <si>
    <r>
      <rPr>
        <u/>
        <sz val="8"/>
        <rFont val="Arial"/>
        <family val="2"/>
        <charset val="204"/>
      </rPr>
      <t>Комитет по туризму Мурманской области на 01.12.2022:</t>
    </r>
    <r>
      <rPr>
        <sz val="8"/>
        <rFont val="Arial"/>
        <family val="2"/>
        <charset val="204"/>
      </rPr>
      <t xml:space="preserve"> ведется работа по поиску финансирования на реализацию строительства объекта капитального строительства "Музей сверхглубокого бурения".</t>
    </r>
    <r>
      <rPr>
        <b/>
        <sz val="8"/>
        <rFont val="Arial"/>
        <family val="2"/>
        <charset val="204"/>
      </rPr>
      <t xml:space="preserve">
</t>
    </r>
    <r>
      <rPr>
        <u/>
        <sz val="8"/>
        <rFont val="Arial"/>
        <family val="2"/>
        <charset val="204"/>
      </rPr>
      <t>Комитет по туризму Мурманской области на 01.01.2023:</t>
    </r>
    <r>
      <rPr>
        <sz val="8"/>
        <rFont val="Arial"/>
        <family val="2"/>
        <charset val="204"/>
      </rPr>
      <t xml:space="preserve">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
</t>
    </r>
    <r>
      <rPr>
        <u/>
        <sz val="8"/>
        <rFont val="Arial"/>
        <family val="2"/>
        <charset val="204"/>
      </rPr>
      <t>Комитет по туризму Мурманской области на 01.02.2023:</t>
    </r>
    <r>
      <rPr>
        <sz val="8"/>
        <rFont val="Arial"/>
        <family val="2"/>
        <charset val="204"/>
      </rPr>
      <t xml:space="preserve"> ведется работа по возможности подачи заявки на грантовый конкурс Президентского фонда культурных инициатив
</t>
    </r>
    <r>
      <rPr>
        <u/>
        <sz val="8"/>
        <rFont val="Arial"/>
        <family val="2"/>
        <charset val="204"/>
      </rPr>
      <t>Комитет по туризму Мурманской области на 01.03.2023</t>
    </r>
    <r>
      <rPr>
        <sz val="8"/>
        <rFont val="Arial"/>
        <family val="2"/>
        <charset val="204"/>
      </rPr>
      <t xml:space="preserve">: осуществляется работа по подготовке заявки на грантовый конкурс Президентского фонда культурных инициатив (срок подачи до 20 марта)                      </t>
    </r>
    <r>
      <rPr>
        <u/>
        <sz val="8"/>
        <rFont val="Arial"/>
        <family val="2"/>
        <charset val="204"/>
      </rPr>
      <t>Комитет по туризму Мурманской области на 01.04.2023</t>
    </r>
    <r>
      <rPr>
        <sz val="8"/>
        <rFont val="Arial"/>
        <family val="2"/>
        <charset val="204"/>
      </rPr>
      <t xml:space="preserve">: 20.03.2023 местной общественной организацией содействия развитию гражданского общества Печенгского района «Сотрудничество» (МОО «Сотрудничество») подана заявка на конкурс грантов Президентского фонда культурных инициатив, поддержанная Минвостокразвития Российской Федерации, Комитетом по туризму Мурманской области, геологическим факультетом МГУ, АНО «Центр социальных проектов Печенгского района «Вторая школа». Проект направлен на разработку концепции развития территории выведенной из эксплуатации Кольской экспериментальной опорной сверхглубокой скважины и создания на её основе туристического объекта. Подведение итогов конкурса – 30.06.0223
</t>
    </r>
    <r>
      <rPr>
        <u/>
        <sz val="8"/>
        <rFont val="Arial"/>
        <family val="2"/>
        <charset val="204"/>
      </rPr>
      <t>Комитет по туризму Мурманкой области на 01.05.2023-01.06.2023:</t>
    </r>
    <r>
      <rPr>
        <sz val="8"/>
        <rFont val="Arial"/>
        <family val="2"/>
        <charset val="204"/>
      </rPr>
      <t xml:space="preserve"> без изменений. В июне ожидается объвление победителей
</t>
    </r>
    <r>
      <rPr>
        <u/>
        <sz val="8"/>
        <rFont val="Arial"/>
        <family val="2"/>
        <charset val="204"/>
      </rPr>
      <t>Комитет по туризму Мурманской области на 01.07.2023.</t>
    </r>
    <r>
      <rPr>
        <sz val="8"/>
        <rFont val="Arial"/>
        <family val="2"/>
        <charset val="204"/>
      </rPr>
      <t xml:space="preserve">  Автономная некоммерческая организация культуры и искусства «Баренцдом» в рамках конкурса грантов Президентского Фонда культурных инициатив стала победителем конкурса и обладателем гранта с проектом "Моя Кольская сверхглубокая" на создание документального фильма  с целью популяризации истории Кольской сверхглубокой скважины среди молодежи Мурманской области и туристического сообщества.   В рамках перечня мероприятий к дополнительному соглашению № 4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17.10.2019 № НН/1425-2019 предусмотрено мероприятие по </t>
    </r>
    <r>
      <rPr>
        <u/>
        <sz val="8"/>
        <rFont val="Arial"/>
        <family val="2"/>
        <charset val="204"/>
      </rPr>
      <t>Комитет по туризму Мурманской области на 01.08.2023</t>
    </r>
    <r>
      <rPr>
        <b/>
        <sz val="8"/>
        <rFont val="Arial"/>
        <family val="2"/>
        <charset val="204"/>
      </rPr>
      <t xml:space="preserve"> </t>
    </r>
    <r>
      <rPr>
        <sz val="8"/>
        <rFont val="Arial"/>
        <family val="2"/>
        <charset val="204"/>
      </rPr>
      <t xml:space="preserve">Без изменений. Соглашение на стадии согласования. 
</t>
    </r>
    <r>
      <rPr>
        <u/>
        <sz val="8"/>
        <rFont val="Arial"/>
        <family val="2"/>
        <charset val="204"/>
      </rPr>
      <t xml:space="preserve">Комитет по туризму Мурманской области на 01.09.2023 </t>
    </r>
    <r>
      <rPr>
        <sz val="8"/>
        <rFont val="Arial"/>
        <family val="2"/>
        <charset val="204"/>
      </rPr>
      <t xml:space="preserve">Подписание допсоглашения запланировано на 06.09-07.09.2023 года.
</t>
    </r>
    <r>
      <rPr>
        <u/>
        <sz val="8"/>
        <rFont val="Arial"/>
        <family val="2"/>
        <charset val="204"/>
      </rPr>
      <t xml:space="preserve">Комитет по туризму Мурманской области на 01.10.2023-01.11.2023: </t>
    </r>
    <r>
      <rPr>
        <sz val="8"/>
        <rFont val="Arial"/>
        <family val="2"/>
        <charset val="204"/>
      </rPr>
      <t xml:space="preserve">Подписано дополнительное соглашение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07.09.2023 № НМ/1425-2019-4DS с предусмотренным  мероприятием по разработке-проектной сметной документации и реализации проекта туристический кластер Печенгского муниципального округа  -"Кольская сверглубокая", "Плавильный цех", "Шахта Каула-Котсельваара". На 2023 год запланирована разработка концепции (президентский грант культурных инициатив ПФКИ-23-2-006247)
</t>
    </r>
    <r>
      <rPr>
        <u/>
        <sz val="8"/>
        <rFont val="Arial"/>
        <family val="2"/>
        <charset val="204"/>
      </rPr>
      <t>Комитет по туризму Мурманской области на 01.12.2023</t>
    </r>
    <r>
      <rPr>
        <sz val="8"/>
        <rFont val="Arial"/>
        <family val="2"/>
        <charset val="204"/>
      </rPr>
      <t xml:space="preserve"> по устной информации,  полученной от АНО "Вторая школа" в настоящее время идет работа по  выбору решения/концепции реализации мероприятия и поиск руководителя проекта. Комитетом от 01.12.2023 подготовлено письмо в адрес АНО "Вторая школа" о предоставлении план-графика исполнения мероприятия, на текущий момент ответ не получен. </t>
    </r>
    <r>
      <rPr>
        <i/>
        <sz val="8"/>
        <rFont val="Arial"/>
        <family val="2"/>
        <charset val="204"/>
      </rPr>
      <t xml:space="preserve">
</t>
    </r>
    <r>
      <rPr>
        <b/>
        <sz val="8"/>
        <rFont val="Arial"/>
        <family val="2"/>
        <charset val="204"/>
      </rPr>
      <t xml:space="preserve">Комитет по туризму Мурманской области на 01.01.2024: без изменений. Ответ от АНО "Вторая Школа"  о предоставлении план-графика не получен. В ближайшее время будет подготовлено повторное письмо о необходимости информирования о процессе реализации мероприятия. </t>
    </r>
    <r>
      <rPr>
        <b/>
        <i/>
        <sz val="8"/>
        <rFont val="Arial"/>
        <family val="2"/>
        <charset val="204"/>
      </rPr>
      <t xml:space="preserve">
Обращаем внимание, что Комитет является участником реализации мероприятия в части поиска источника финансирования разработки ПД и поиска инвестора.  В настоящий момент средства для реализации мероприятия изысканы, инвестор - ПАО ГМК "Норильский никель", который самостоятельно принимает решение о создании проектной группы данного мероприятия.</t>
    </r>
  </si>
  <si>
    <r>
      <rPr>
        <u/>
        <sz val="8"/>
        <rFont val="Arial"/>
        <family val="2"/>
        <charset val="204"/>
      </rPr>
      <t>Комитет по туризму Мурманской области на 01.01.2023</t>
    </r>
    <r>
      <rPr>
        <sz val="8"/>
        <rFont val="Arial"/>
        <family val="2"/>
        <charset val="204"/>
      </rPr>
      <t>: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t>
    </r>
    <r>
      <rPr>
        <b/>
        <sz val="8"/>
        <rFont val="Arial"/>
        <family val="2"/>
        <charset val="204"/>
      </rPr>
      <t xml:space="preserve">
</t>
    </r>
    <r>
      <rPr>
        <u/>
        <sz val="8"/>
        <rFont val="Arial"/>
        <family val="2"/>
        <charset val="204"/>
      </rPr>
      <t>Комитет по туризму Мурманской области на 01.02.2023:</t>
    </r>
    <r>
      <rPr>
        <sz val="8"/>
        <rFont val="Arial"/>
        <family val="2"/>
        <charset val="204"/>
      </rPr>
      <t xml:space="preserve"> без изменений.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Работой по привлечению  инвесторов и выработки концепции развития данного направления занимается АО "Корпорация развития МО", являющаяся  специализированным институтом по комплексному  сопровождению инвестиционных проектов и по формированию инвестиционных лотов в конкретных муниципалитетах.</t>
    </r>
    <r>
      <rPr>
        <b/>
        <sz val="8"/>
        <rFont val="Arial"/>
        <family val="2"/>
        <charset val="204"/>
      </rPr>
      <t xml:space="preserve">
</t>
    </r>
    <r>
      <rPr>
        <u/>
        <sz val="8"/>
        <rFont val="Arial"/>
        <family val="2"/>
        <charset val="204"/>
      </rPr>
      <t>Комитет по туризму Мурманской области на 01.03.2023-01.07.2023</t>
    </r>
    <r>
      <rPr>
        <sz val="8"/>
        <rFont val="Arial"/>
        <family val="2"/>
        <charset val="204"/>
      </rPr>
      <t xml:space="preserve">: без изменений.
</t>
    </r>
    <r>
      <rPr>
        <u/>
        <sz val="8"/>
        <rFont val="Arial"/>
        <family val="2"/>
        <charset val="204"/>
      </rPr>
      <t>Комитет по туризму Мурманской области на 01.08.2023-01.09.2023:</t>
    </r>
    <r>
      <rPr>
        <b/>
        <sz val="8"/>
        <rFont val="Arial"/>
        <family val="2"/>
        <charset val="204"/>
      </rPr>
      <t xml:space="preserve"> </t>
    </r>
    <r>
      <rPr>
        <sz val="8"/>
        <rFont val="Arial"/>
        <family val="2"/>
        <charset val="204"/>
      </rPr>
      <t xml:space="preserve">в случае подписания соглашения по п. 3.9  данное мероприятие будет реализовано в рамках данного соглашения. 
</t>
    </r>
    <r>
      <rPr>
        <b/>
        <sz val="8"/>
        <rFont val="Arial"/>
        <family val="2"/>
        <charset val="204"/>
      </rPr>
      <t>Комитет по туризму Мурманской области на 01.10.2023-01.12.2023: данное мероприятие будет реализовано в рамках мероприятия 3.9.</t>
    </r>
    <r>
      <rPr>
        <sz val="8"/>
        <rFont val="Arial"/>
        <family val="2"/>
        <charset val="204"/>
      </rPr>
      <t xml:space="preserve">
</t>
    </r>
  </si>
  <si>
    <r>
      <t xml:space="preserve">Создание пекарни-кондитерской BROD
</t>
    </r>
    <r>
      <rPr>
        <b/>
        <sz val="8"/>
        <rFont val="Arial"/>
        <family val="2"/>
        <charset val="204"/>
      </rPr>
      <t>ЗАВЕРШЕНО 11.05.2022</t>
    </r>
  </si>
  <si>
    <r>
      <rPr>
        <u/>
        <sz val="8"/>
        <rFont val="Arial"/>
        <family val="2"/>
        <charset val="204"/>
      </rPr>
      <t>Администрация Печенгского муниц округа на 01.09.2022:</t>
    </r>
    <r>
      <rPr>
        <sz val="8"/>
        <rFont val="Arial"/>
        <family val="2"/>
        <charset val="204"/>
      </rPr>
      <t xml:space="preserve"> проект реализован. Пекарня-кондитерская работает в штатном режиме. Создано рабочих 7 рабочих мест.
</t>
    </r>
    <r>
      <rPr>
        <u/>
        <sz val="8"/>
        <rFont val="Arial"/>
        <family val="2"/>
        <charset val="204"/>
      </rPr>
      <t>Администрация Печенгского муниц округа на 01.12.2022:</t>
    </r>
    <r>
      <rPr>
        <sz val="8"/>
        <rFont val="Arial"/>
        <family val="2"/>
        <charset val="204"/>
      </rPr>
      <t xml:space="preserve"> создано 9 рабочих мест.
</t>
    </r>
    <r>
      <rPr>
        <u/>
        <sz val="8"/>
        <rFont val="Arial"/>
        <family val="2"/>
        <charset val="204"/>
      </rPr>
      <t>Администрация Печенгского муниц округа на 01.01.2023:</t>
    </r>
    <r>
      <rPr>
        <sz val="8"/>
        <rFont val="Arial"/>
        <family val="2"/>
        <charset val="204"/>
      </rPr>
      <t xml:space="preserve"> 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в день до 17 чел.
</t>
    </r>
    <r>
      <rPr>
        <u/>
        <sz val="8"/>
        <rFont val="Arial"/>
        <family val="2"/>
        <charset val="204"/>
      </rPr>
      <t>Администрация Печенгского муниц округа на 01.02.2023, 01.03.2023, 01.04.2023, 01.05.2023:</t>
    </r>
    <r>
      <rPr>
        <sz val="8"/>
        <rFont val="Arial"/>
        <family val="2"/>
        <charset val="204"/>
      </rPr>
      <t xml:space="preserve"> создано 10 рабочих мест, пекарня-кондитерская функционирует в штатном режиме</t>
    </r>
    <r>
      <rPr>
        <b/>
        <sz val="8"/>
        <rFont val="Arial"/>
        <family val="2"/>
        <charset val="204"/>
      </rPr>
      <t xml:space="preserve">
</t>
    </r>
    <r>
      <rPr>
        <u/>
        <sz val="8"/>
        <rFont val="Arial"/>
        <family val="2"/>
        <charset val="204"/>
      </rPr>
      <t xml:space="preserve">Администрация Печенгского муниц округа на 01.06.2023, 01.07.2023, 01.08.2023, 01.09.2023: </t>
    </r>
    <r>
      <rPr>
        <sz val="8"/>
        <rFont val="Arial"/>
        <family val="2"/>
        <charset val="204"/>
      </rPr>
      <t>создано 11 рабочих мест, пекарня-кондитерская функционирует в штатном режиме.</t>
    </r>
    <r>
      <rPr>
        <b/>
        <sz val="8"/>
        <rFont val="Arial"/>
        <family val="2"/>
        <charset val="204"/>
      </rPr>
      <t xml:space="preserve">
Администрация Печенгского муниц округа на 01.01.2024: проходимость в день около 345 чел., создано 11 рабочих мест.</t>
    </r>
  </si>
  <si>
    <r>
      <t xml:space="preserve">Реализация проекта "Еда на колесах"
</t>
    </r>
    <r>
      <rPr>
        <b/>
        <sz val="8"/>
        <rFont val="Arial"/>
        <family val="2"/>
        <charset val="204"/>
      </rPr>
      <t>ЗАВЕРШЕНО в октябре 2021</t>
    </r>
  </si>
  <si>
    <r>
      <rPr>
        <u/>
        <sz val="8"/>
        <rFont val="Arial"/>
        <family val="2"/>
        <charset val="204"/>
      </rPr>
      <t>Администрация Печенгского муниц округа на 01.09.2022:</t>
    </r>
    <r>
      <rPr>
        <sz val="8"/>
        <rFont val="Arial"/>
        <family val="2"/>
        <charset val="204"/>
      </rPr>
      <t xml:space="preserve"> проект реализован. Два фудтрака работают в штатном режиме, в т.ч. участвуют в массовых мероприятиях по области. Созданы 10 рабочих мест.</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два фудтрака работают в штатном режиме, в г. Заполярный фудрак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r>
    <r>
      <rPr>
        <b/>
        <sz val="8"/>
        <rFont val="Arial"/>
        <family val="2"/>
        <charset val="204"/>
      </rPr>
      <t xml:space="preserve">
</t>
    </r>
    <r>
      <rPr>
        <u/>
        <sz val="8"/>
        <rFont val="Arial"/>
        <family val="2"/>
        <charset val="204"/>
      </rPr>
      <t xml:space="preserve">Администрация Печенгского муниц округа на 01.02.2023-01.09.2023: </t>
    </r>
    <r>
      <rPr>
        <sz val="8"/>
        <rFont val="Arial"/>
        <family val="2"/>
        <charset val="204"/>
      </rPr>
      <t xml:space="preserve">без изменений, два фудтрака работают в штатном режиме.
</t>
    </r>
    <r>
      <rPr>
        <b/>
        <sz val="8"/>
        <rFont val="Arial"/>
        <family val="2"/>
        <charset val="204"/>
      </rPr>
      <t>Администрация Печенгского муниц округа на 01.01.2024: Два фудтрака работают в штатном режиме, в том числе учавствуют в массовых мероприятиях по области. Созданы 10 рабочих мест. Средняя проходимость 900 человек в день.</t>
    </r>
  </si>
  <si>
    <r>
      <t xml:space="preserve">База отдыха "Студеный берег"
</t>
    </r>
    <r>
      <rPr>
        <b/>
        <sz val="8"/>
        <rFont val="Arial"/>
        <family val="2"/>
        <charset val="204"/>
      </rPr>
      <t>Резидент АЗРФ</t>
    </r>
    <r>
      <rPr>
        <sz val="8"/>
        <rFont val="Arial"/>
        <family val="2"/>
        <charset val="204"/>
      </rPr>
      <t xml:space="preserve">
</t>
    </r>
    <r>
      <rPr>
        <b/>
        <sz val="8"/>
        <rFont val="Arial"/>
        <family val="2"/>
        <charset val="204"/>
      </rPr>
      <t>ЗАВЕРШЕНО</t>
    </r>
  </si>
  <si>
    <r>
      <rPr>
        <u/>
        <sz val="8"/>
        <rFont val="Arial"/>
        <family val="2"/>
        <charset val="204"/>
      </rPr>
      <t>УК Столица Арктики на 01.08.2022</t>
    </r>
    <r>
      <rPr>
        <sz val="8"/>
        <rFont val="Arial"/>
        <family val="2"/>
        <charset val="204"/>
      </rPr>
      <t xml:space="preserve">: дома вводятся в эксплуатацию. Идет завершение строительства ресторана                                                                                                           
</t>
    </r>
    <r>
      <rPr>
        <u/>
        <sz val="8"/>
        <rFont val="Arial"/>
        <family val="2"/>
        <charset val="204"/>
      </rPr>
      <t xml:space="preserve">УК Столица Арктики на 01.10.2022: </t>
    </r>
    <r>
      <rPr>
        <sz val="8"/>
        <rFont val="Arial"/>
        <family val="2"/>
        <charset val="204"/>
      </rPr>
      <t>дома вводятся в эксплуатацию. Идет завершение строительства ресторана (купол доставляется, в настоящее время оплачены все транспортные расходы).</t>
    </r>
    <r>
      <rPr>
        <b/>
        <sz val="8"/>
        <rFont val="Arial"/>
        <family val="2"/>
        <charset val="204"/>
      </rPr>
      <t xml:space="preserve">
</t>
    </r>
    <r>
      <rPr>
        <u/>
        <sz val="8"/>
        <rFont val="Arial"/>
        <family val="2"/>
        <charset val="204"/>
      </rPr>
      <t>ООО "КРДВ Мурманск" по состоянию на 01.12.2022:</t>
    </r>
    <r>
      <rPr>
        <sz val="8"/>
        <rFont val="Arial"/>
        <family val="2"/>
        <charset val="204"/>
      </rPr>
      <t xml:space="preserve"> Фактические инвестиции - 63,9 млн руб, создано 22 рабочих места. Резидент АЗРФ.</t>
    </r>
    <r>
      <rPr>
        <b/>
        <sz val="8"/>
        <rFont val="Arial"/>
        <family val="2"/>
        <charset val="204"/>
      </rPr>
      <t xml:space="preserve">
</t>
    </r>
    <r>
      <rPr>
        <u/>
        <sz val="8"/>
        <rFont val="Arial"/>
        <family val="2"/>
        <charset val="204"/>
      </rPr>
      <t xml:space="preserve">ООО "КРДВ Мурманск" по состоянию на 01.01.2023: </t>
    </r>
    <r>
      <rPr>
        <sz val="8"/>
        <rFont val="Arial"/>
        <family val="2"/>
        <charset val="204"/>
      </rPr>
      <t xml:space="preserve">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
</t>
    </r>
    <r>
      <rPr>
        <u/>
        <sz val="8"/>
        <rFont val="Arial"/>
        <family val="2"/>
        <charset val="204"/>
      </rPr>
      <t>ООО "КРДВ Мурманск" по состоянию на 01.02.2023-01.04.2023:</t>
    </r>
    <r>
      <rPr>
        <sz val="8"/>
        <rFont val="Arial"/>
        <family val="2"/>
        <charset val="204"/>
      </rPr>
      <t xml:space="preserve"> Статус реализации проекта без изменений. Согласно отчету за 4 кв 2022: фактические инвестиции - 88,8 млн руб, создано 22 рабочих места.
</t>
    </r>
    <r>
      <rPr>
        <u/>
        <sz val="8"/>
        <rFont val="Arial"/>
        <family val="2"/>
        <charset val="204"/>
      </rPr>
      <t>ООО "КРДВ Мурманск" по состоянию на 01.05.2023-01.07.2023</t>
    </r>
    <r>
      <rPr>
        <sz val="8"/>
        <rFont val="Arial"/>
        <family val="2"/>
        <charset val="204"/>
      </rPr>
      <t xml:space="preserve">: фактические инвестиции по отчету за 1 кв 2023 (накопительным итогом) составили 93,3 млн руб и создано 24 рабочих места. Осуществлен частичный ввод в эксплуатацию. Начата операционная деятельность. Окончание строительства ресторана 2 кв 2023.
</t>
    </r>
    <r>
      <rPr>
        <u/>
        <sz val="8"/>
        <rFont val="Arial"/>
        <family val="2"/>
        <charset val="204"/>
      </rPr>
      <t xml:space="preserve">ООО "КРДВ Мурманск" по состоянию на 01.08.2023: </t>
    </r>
    <r>
      <rPr>
        <sz val="8"/>
        <rFont val="Arial"/>
        <family val="2"/>
        <charset val="204"/>
      </rPr>
      <t xml:space="preserve">фактические инвестиции за 2 кв составили 95,8 млн руб, создано 25 рабочих мест. Введены в эксплуатацию коттеджи и баня.
</t>
    </r>
    <r>
      <rPr>
        <u/>
        <sz val="8"/>
        <rFont val="Arial"/>
        <family val="2"/>
        <charset val="204"/>
      </rPr>
      <t xml:space="preserve">ООО "КРДВ Мурманск" по состоянию на 01.09.2023: </t>
    </r>
    <r>
      <rPr>
        <sz val="8"/>
        <rFont val="Arial"/>
        <family val="2"/>
        <charset val="204"/>
      </rPr>
      <t>введено в эксплуатацию: шатер сферический (ресторан), коттеджи для проживания малые - 6, коттеджи для проживания большие - 6, баня, инфо-центр</t>
    </r>
    <r>
      <rPr>
        <b/>
        <sz val="8"/>
        <rFont val="Arial"/>
        <family val="2"/>
        <charset val="204"/>
      </rPr>
      <t xml:space="preserve">
</t>
    </r>
    <r>
      <rPr>
        <u/>
        <sz val="8"/>
        <rFont val="Arial"/>
        <family val="2"/>
        <charset val="204"/>
      </rPr>
      <t>ООО "КРДВ Мурманск" по состоянию на 01.10.2023:</t>
    </r>
    <r>
      <rPr>
        <sz val="8"/>
        <rFont val="Arial"/>
        <family val="2"/>
        <charset val="204"/>
      </rPr>
      <t xml:space="preserve"> объекты строительства введены в эксплуатацию, ведется операционная деятельность.</t>
    </r>
    <r>
      <rPr>
        <b/>
        <sz val="8"/>
        <rFont val="Arial"/>
        <family val="2"/>
        <charset val="204"/>
      </rPr>
      <t xml:space="preserve">
</t>
    </r>
    <r>
      <rPr>
        <u/>
        <sz val="8"/>
        <rFont val="Arial"/>
        <family val="2"/>
        <charset val="204"/>
      </rPr>
      <t>ООО "КРДВ Мурманск" по состоянию на 01.11.2023-01.12.2023</t>
    </r>
    <r>
      <rPr>
        <sz val="8"/>
        <rFont val="Arial"/>
        <family val="2"/>
        <charset val="204"/>
      </rPr>
      <t xml:space="preserve">: фактические инвестиции по отчету за 3 кв 2023 составили 104,5 млн руб, создано 27 рабочих мест.
</t>
    </r>
    <r>
      <rPr>
        <b/>
        <sz val="8"/>
        <rFont val="Arial"/>
        <family val="2"/>
        <charset val="204"/>
      </rPr>
      <t>ООО "КРДВ Мурманск" по состоянию на 01.01.2024: мероприятие завершено, объект введен в эксплуатацию.</t>
    </r>
  </si>
  <si>
    <r>
      <t xml:space="preserve">Создание базы отдыха "Гольфстрим" в Печенгском округе. Локальная часть. Строительство административного здания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</si>
  <si>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закупка оборудования и материалов                                     
</t>
    </r>
    <r>
      <rPr>
        <u/>
        <sz val="8"/>
        <rFont val="Arial"/>
        <family val="2"/>
        <charset val="204"/>
      </rPr>
      <t>УК Столица Арктики на 01.10.2022</t>
    </r>
    <r>
      <rPr>
        <sz val="8"/>
        <rFont val="Arial"/>
        <family val="2"/>
        <charset val="204"/>
      </rPr>
      <t xml:space="preserve">: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внутренней отделки. Резидент АЗРФ.
</t>
    </r>
    <r>
      <rPr>
        <u/>
        <sz val="8"/>
        <rFont val="Arial"/>
        <family val="2"/>
        <charset val="204"/>
      </rPr>
      <t>ООО "КРДВ Мурманск" по состоянию на 01.12.2022</t>
    </r>
    <r>
      <rPr>
        <sz val="8"/>
        <rFont val="Arial"/>
        <family val="2"/>
        <charset val="204"/>
      </rPr>
      <t>: продолжается внутренняя отделка, идет подготовка к вводу в эксплуатацию.</t>
    </r>
    <r>
      <rPr>
        <b/>
        <sz val="8"/>
        <rFont val="Arial"/>
        <family val="2"/>
        <charset val="204"/>
      </rPr>
      <t xml:space="preserve">
</t>
    </r>
    <r>
      <rPr>
        <u/>
        <sz val="8"/>
        <rFont val="Arial"/>
        <family val="2"/>
        <charset val="204"/>
      </rPr>
      <t>ООО "КРДВ Мурманск" по состоянию на 01.01.2023:</t>
    </r>
    <r>
      <rPr>
        <sz val="8"/>
        <rFont val="Arial"/>
        <family val="2"/>
        <charset val="204"/>
      </rPr>
      <t xml:space="preserve">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
</t>
    </r>
    <r>
      <rPr>
        <u/>
        <sz val="8"/>
        <rFont val="Arial"/>
        <family val="2"/>
        <charset val="204"/>
      </rPr>
      <t>ООО "КРДВ Мурманск" по состоянию на 01.02.2023-01.04.2023:</t>
    </r>
    <r>
      <rPr>
        <sz val="8"/>
        <rFont val="Arial"/>
        <family val="2"/>
        <charset val="204"/>
      </rPr>
      <t xml:space="preserve"> резидент в процессе подготовки дополнительного соглашения с изменениями срока реализации проекта до 4 кв 2023 г. Согласно отчету за 4 кв 2022: фактические инвестиции -  2,08 млн руб.
</t>
    </r>
    <r>
      <rPr>
        <u/>
        <sz val="8"/>
        <rFont val="Arial"/>
        <family val="2"/>
        <charset val="204"/>
      </rPr>
      <t>ООО "КРДВ Мурманск" по состоянию на 01.05.2023-01.07.2023</t>
    </r>
    <r>
      <rPr>
        <sz val="8"/>
        <rFont val="Arial"/>
        <family val="2"/>
        <charset val="204"/>
      </rPr>
      <t xml:space="preserve">: фактические инвестиции за 1 кв 2023 (накопительныи итогом) составили 2,1 млн руб. Продолжается строительство административного здания. Идет подготовка документов для заключения доп соглашения с увеличением срока реализации.
</t>
    </r>
    <r>
      <rPr>
        <u/>
        <sz val="8"/>
        <rFont val="Arial"/>
        <family val="2"/>
        <charset val="204"/>
      </rPr>
      <t>ООО "КРДВ Мурманск" по состоянию на 01.08.2023-01.11.2023:</t>
    </r>
    <r>
      <rPr>
        <sz val="8"/>
        <rFont val="Arial"/>
        <family val="2"/>
        <charset val="204"/>
      </rPr>
      <t xml:space="preserve"> фактические инвестиции по итогам 2 кв 2023 составили 2,1 млн руб
</t>
    </r>
    <r>
      <rPr>
        <b/>
        <sz val="8"/>
        <rFont val="Arial"/>
        <family val="2"/>
        <charset val="204"/>
      </rPr>
      <t>ООО "КРДВ Мурманск" по состоянию на 01.12.2023-01.01.2024: идет формирование пакета документов для заключения ДС.</t>
    </r>
  </si>
  <si>
    <r>
      <t xml:space="preserve">Арт-резиденция "БаренцДом"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</si>
  <si>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b/>
        <sz val="8"/>
        <rFont val="Arial"/>
        <family val="2"/>
        <charset val="204"/>
      </rPr>
      <t xml:space="preserve">                                                          
</t>
    </r>
    <r>
      <rPr>
        <u/>
        <sz val="8"/>
        <rFont val="Arial"/>
        <family val="2"/>
        <charset val="204"/>
      </rPr>
      <t>УК Столица Арктики на 01.09.2022: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t>
    </r>
    <r>
      <rPr>
        <b/>
        <sz val="8"/>
        <rFont val="Arial"/>
        <family val="2"/>
        <charset val="204"/>
      </rPr>
      <t xml:space="preserve">
</t>
    </r>
    <r>
      <rPr>
        <u/>
        <sz val="8"/>
        <rFont val="Arial"/>
        <family val="2"/>
        <charset val="204"/>
      </rPr>
      <t>УК Столица Арктики на 01.11.2022:</t>
    </r>
    <r>
      <rPr>
        <sz val="8"/>
        <rFont val="Arial"/>
        <family val="2"/>
        <charset val="204"/>
      </rPr>
      <t xml:space="preserve"> подготовка межевого плана в процессе. Будет пересмотр границ земельного участка.
Резидент АЗРФ.  
</t>
    </r>
    <r>
      <rPr>
        <u/>
        <sz val="8"/>
        <rFont val="Arial"/>
        <family val="2"/>
        <charset val="204"/>
      </rPr>
      <t>ООО "КРДВ Мурманск" по состоянию на 01.01.2023</t>
    </r>
    <r>
      <rPr>
        <sz val="8"/>
        <rFont val="Arial"/>
        <family val="2"/>
        <charset val="204"/>
      </rPr>
      <t>: ЗУ поставлен на кадастровый учет (51:03:0020101:1864), готовят на подачу в МИО документы для заключения договора аренды ЗУ.</t>
    </r>
    <r>
      <rPr>
        <b/>
        <sz val="8"/>
        <rFont val="Arial"/>
        <family val="2"/>
        <charset val="204"/>
      </rPr>
      <t xml:space="preserve">
</t>
    </r>
    <r>
      <rPr>
        <u/>
        <sz val="8"/>
        <rFont val="Arial"/>
        <family val="2"/>
        <charset val="204"/>
      </rPr>
      <t>ООО "КРДВ Мурманск" по состоянию на 01.02.2023-01.03.2023</t>
    </r>
    <r>
      <rPr>
        <sz val="8"/>
        <rFont val="Arial"/>
        <family val="2"/>
        <charset val="204"/>
      </rPr>
      <t>: поданы документы в МИО МО для заключения договора аренду ЗУ. Согласно отчета за 4 кв 2022: фактические инвестиции - 0,045 млн руб</t>
    </r>
    <r>
      <rPr>
        <b/>
        <sz val="8"/>
        <rFont val="Arial"/>
        <family val="2"/>
        <charset val="204"/>
      </rPr>
      <t xml:space="preserve">                                                                                                                                                                                                                     </t>
    </r>
    <r>
      <rPr>
        <u/>
        <sz val="8"/>
        <rFont val="Arial"/>
        <family val="2"/>
        <charset val="204"/>
      </rPr>
      <t>ООО "КРДВ Мурманск" по состоянию на 01.04.2023:</t>
    </r>
    <r>
      <rPr>
        <sz val="8"/>
        <rFont val="Arial"/>
        <family val="2"/>
        <charset val="204"/>
      </rPr>
      <t xml:space="preserve"> необходимо изменение ВРИ земельного участка (с "земли запаса" на "земли особо охраняемых территорий и объектов") запрос на изменение направлен в Минград МО.</t>
    </r>
    <r>
      <rPr>
        <b/>
        <sz val="8"/>
        <rFont val="Arial"/>
        <family val="2"/>
        <charset val="204"/>
      </rPr>
      <t xml:space="preserve">
</t>
    </r>
    <r>
      <rPr>
        <u/>
        <sz val="8"/>
        <rFont val="Arial"/>
        <family val="2"/>
        <charset val="204"/>
      </rPr>
      <t>ООО "КРДВ Мурманск" по состоянию на 01.05.2023</t>
    </r>
    <r>
      <rPr>
        <sz val="8"/>
        <rFont val="Arial"/>
        <family val="2"/>
        <charset val="204"/>
      </rPr>
      <t>: подано заявление в МИО МО на заключение договора аренды земельного участка.</t>
    </r>
    <r>
      <rPr>
        <b/>
        <sz val="8"/>
        <rFont val="Arial"/>
        <family val="2"/>
        <charset val="204"/>
      </rPr>
      <t xml:space="preserve">
</t>
    </r>
    <r>
      <rPr>
        <u/>
        <sz val="8"/>
        <rFont val="Arial"/>
        <family val="2"/>
        <charset val="204"/>
      </rPr>
      <t xml:space="preserve">ООО "КРДВ Мурманск" по состоянию на 01.06.2023-01.09.2023: </t>
    </r>
    <r>
      <rPr>
        <sz val="8"/>
        <rFont val="Arial"/>
        <family val="2"/>
        <charset val="204"/>
      </rPr>
      <t>ВРИ земельного участка изменен на "земли особо охраняемых территорий и объектов". Договор аренды в процессе заключения.</t>
    </r>
    <r>
      <rPr>
        <b/>
        <sz val="8"/>
        <rFont val="Arial"/>
        <family val="2"/>
        <charset val="204"/>
      </rPr>
      <t xml:space="preserve">
</t>
    </r>
    <r>
      <rPr>
        <u/>
        <sz val="8"/>
        <rFont val="Arial"/>
        <family val="2"/>
        <charset val="204"/>
      </rPr>
      <t>ООО "КРДВ Мурманск" по состоянию на 01.10.2023-01.11.2023:</t>
    </r>
    <r>
      <rPr>
        <sz val="8"/>
        <rFont val="Arial"/>
        <family val="2"/>
        <charset val="204"/>
      </rPr>
      <t xml:space="preserve"> инвестором принято решение о расторжении соглашения и перераспределение финансирования на другие проекты.
</t>
    </r>
    <r>
      <rPr>
        <b/>
        <sz val="8"/>
        <rFont val="Arial"/>
        <family val="2"/>
        <charset val="204"/>
      </rPr>
      <t>ООО "КРДВ Мурманск" по состоянию на 01.12.2023-01.01.2024: Резидент не выходит на связь, соглашение планировал расторгать.</t>
    </r>
  </si>
  <si>
    <r>
      <t xml:space="preserve">Строительство туристического комплекса в Печенгском округе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</si>
  <si>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rFont val="Arial"/>
        <family val="2"/>
        <charset val="204"/>
      </rPr>
      <t>УК Столица Арктики на 01.09.2022-01.11.2022: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t>
    </r>
    <r>
      <rPr>
        <u/>
        <sz val="8"/>
        <rFont val="Arial"/>
        <family val="2"/>
        <charset val="204"/>
      </rPr>
      <t>ООО "КРДВ Мурманск" по состоянию на 01.01.2023:</t>
    </r>
    <r>
      <rPr>
        <sz val="8"/>
        <rFont val="Arial"/>
        <family val="2"/>
        <charset val="204"/>
      </rPr>
      <t xml:space="preserve">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01.10.2022 - 0,57 млн руб, создано 0 рабочих мест
</t>
    </r>
    <r>
      <rPr>
        <u/>
        <sz val="8"/>
        <rFont val="Arial"/>
        <family val="2"/>
        <charset val="204"/>
      </rPr>
      <t>ООО "КРДВ Мурманск" по состоянию на 01.02.2023-01.03.2023: с</t>
    </r>
    <r>
      <rPr>
        <sz val="8"/>
        <rFont val="Arial"/>
        <family val="2"/>
        <charset val="204"/>
      </rPr>
      <t xml:space="preserve">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28.02.2023 подана заявка на заключение дополнительного соглашения.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по состоянию на 01.04.2023-01.10.2023:</t>
    </r>
    <r>
      <rPr>
        <sz val="8"/>
        <rFont val="Arial"/>
        <family val="2"/>
        <charset val="204"/>
      </rPr>
      <t xml:space="preserve"> без изменений</t>
    </r>
    <r>
      <rPr>
        <b/>
        <sz val="8"/>
        <rFont val="Arial"/>
        <family val="2"/>
        <charset val="204"/>
      </rPr>
      <t xml:space="preserve">
</t>
    </r>
    <r>
      <rPr>
        <u/>
        <sz val="8"/>
        <rFont val="Arial"/>
        <family val="2"/>
        <charset val="204"/>
      </rPr>
      <t>ООО "КРДВ Мурманск" по состоянию на 01.11.2023:</t>
    </r>
    <r>
      <rPr>
        <sz val="8"/>
        <rFont val="Arial"/>
        <family val="2"/>
        <charset val="204"/>
      </rPr>
      <t xml:space="preserve"> фактические инвестиции составляют 24,27 млн.руб.
</t>
    </r>
    <r>
      <rPr>
        <b/>
        <sz val="8"/>
        <rFont val="Arial"/>
        <family val="2"/>
        <charset val="204"/>
      </rPr>
      <t>ООО "КРДВ Мурманск" по состоянию на 01.11.2023-01.01.2024: ведутся СМР по участку 1670: ведется строительство, заключены договоры на поставку электроэнергии, воды и воотведения. Э/э сети смонтированы.</t>
    </r>
  </si>
  <si>
    <r>
      <t xml:space="preserve">Разработка программы  развития системы здравоохранения Печенгского муниципального округа
</t>
    </r>
    <r>
      <rPr>
        <b/>
        <sz val="8"/>
        <rFont val="Arial"/>
        <family val="2"/>
        <charset val="204"/>
      </rPr>
      <t>ПРОДОЛЖАЕТСЯ</t>
    </r>
  </si>
  <si>
    <r>
      <rPr>
        <sz val="8"/>
        <rFont val="Arial"/>
        <family val="2"/>
        <charset val="204"/>
      </rPr>
      <t>МИНЗДРАВ: 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01.03.202-01.11.2022 - подрядчиком ведется разработка программы.</t>
    </r>
    <r>
      <rPr>
        <b/>
        <sz val="8"/>
        <rFont val="Arial"/>
        <family val="2"/>
        <charset val="204"/>
      </rPr>
      <t xml:space="preserve">
</t>
    </r>
    <r>
      <rPr>
        <sz val="8"/>
        <rFont val="Arial"/>
        <family val="2"/>
        <charset val="204"/>
      </rPr>
      <t>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
На 01.02.2023 - Минздрав согласовал программу и направил Подрядчику (информация о согласовании предоставлена в рабочем порядке, информацию о подрядчике Минздрав не предоставил). По устной информации, полученной от сотрудника, ответственного за предоставление отчета, Серегиной М.А., в программу внесены корректировки Минздрава и направлены подрядчику на доработку. Программа включает в себя лечебные мероприятия и кадровую часть.</t>
    </r>
    <r>
      <rPr>
        <b/>
        <sz val="8"/>
        <rFont val="Arial"/>
        <family val="2"/>
        <charset val="204"/>
      </rPr>
      <t xml:space="preserve">
</t>
    </r>
    <r>
      <rPr>
        <u/>
        <sz val="8"/>
        <rFont val="Arial"/>
        <family val="2"/>
        <charset val="204"/>
      </rPr>
      <t>МИНЗДРАВ на 01.03.2023-01.04.2023</t>
    </r>
    <r>
      <rPr>
        <sz val="8"/>
        <rFont val="Arial"/>
        <family val="2"/>
        <charset val="204"/>
      </rPr>
      <t xml:space="preserve"> -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t>
    </r>
    <r>
      <rPr>
        <b/>
        <u/>
        <sz val="8"/>
        <rFont val="Arial"/>
        <family val="2"/>
        <charset val="204"/>
      </rPr>
      <t>МИНЗДРАВ на 01.05.2023-01.01.2024</t>
    </r>
    <r>
      <rPr>
        <b/>
        <sz val="8"/>
        <rFont val="Arial"/>
        <family val="2"/>
        <charset val="204"/>
      </rPr>
      <t>: без изменений</t>
    </r>
  </si>
  <si>
    <r>
      <t xml:space="preserve">Закупка медицинского оборудования
</t>
    </r>
    <r>
      <rPr>
        <b/>
        <sz val="8"/>
        <rFont val="Arial"/>
        <family val="2"/>
        <charset val="204"/>
      </rPr>
      <t>ПРОДОЛЖАЕТСЯ</t>
    </r>
  </si>
  <si>
    <r>
      <rPr>
        <u/>
        <sz val="8"/>
        <rFont val="Arial"/>
        <family val="2"/>
        <charset val="204"/>
      </rPr>
      <t>МИНЗДРАВ на 01.01.2023:</t>
    </r>
    <r>
      <rPr>
        <sz val="8"/>
        <rFont val="Arial"/>
        <family val="2"/>
        <charset val="204"/>
      </rPr>
      <t xml:space="preserve"> в рамках ГП "Здравоохранение" приобретено 2 ед дентальных рентгенаппарата (П.Никель и г. Заполярный) 
</t>
    </r>
    <r>
      <rPr>
        <u/>
        <sz val="8"/>
        <rFont val="Arial"/>
        <family val="2"/>
        <charset val="204"/>
      </rPr>
      <t xml:space="preserve">МИНЗДРАВ на 01.02.2023: </t>
    </r>
    <r>
      <rPr>
        <sz val="8"/>
        <rFont val="Arial"/>
        <family val="2"/>
        <charset val="204"/>
      </rPr>
      <t xml:space="preserve">в 2022 году в рамках и государственной программы Мурманской области "Здравоохранение" приобретена 201 единица медицинского оборудования и мебели, в т.ч.: 173 ед. мебель и оборудование для оснащения детских поликлиник г. Заполярный и пгт. Никель после проведенных капитальных ремонтов, 2 дентальных рентгена, 1 наркозно-дыхательный аппарат, 25 ед. оборудования для суточного мониторинга ЭКГ и АД, ЭКГ с функцией передачи исследований в единый региональный архив (региональная система теле-ЭКГ).
в 2023 году в рамках реализации региональной программы  Мурманской области "Модернизация первичного звена здравоохранения" и государственной программы Мурманской области "Здравоохранение" планируется приобрести компьютерный томограф в г. Заполярный, аппарат УЗИ высокого класса в пгт. Никель, светильник передвижной, оборудование и мебель для оснащения новых ФАПов и амбулатории в 2023 году пп. 4.4-4.6, 4.8
</t>
    </r>
    <r>
      <rPr>
        <u/>
        <sz val="8"/>
        <rFont val="Arial"/>
        <family val="2"/>
        <charset val="204"/>
      </rPr>
      <t>МИНЗДРАВ на 01.03.2023:</t>
    </r>
    <r>
      <rPr>
        <sz val="8"/>
        <rFont val="Arial"/>
        <family val="2"/>
        <charset val="204"/>
      </rPr>
      <t xml:space="preserve"> в стадии заключения контракт на поставку УЗИ. 15.02.2023 Поставлен светильник передвижной. Готовятся документы для проведения совместной закупки на приобретение компьютерного томографа.                                                                                                                                                                                                                                                                                                            </t>
    </r>
    <r>
      <rPr>
        <u/>
        <sz val="8"/>
        <rFont val="Arial"/>
        <family val="2"/>
        <charset val="204"/>
      </rPr>
      <t>Минздрав на 01.04.2023-01.05.2023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01.06.2023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t>
    </r>
    <r>
      <rPr>
        <u/>
        <sz val="8"/>
        <rFont val="Arial"/>
        <family val="2"/>
        <charset val="204"/>
      </rPr>
      <t>Минздрав на 01.07.2023-01.08.2023: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30 к.д. Ремонтные работы планируется выполнить до 20.08.2023. Срок ввода оборудования в эксплуатацию - сентябрь 2023.</t>
    </r>
    <r>
      <rPr>
        <b/>
        <sz val="8"/>
        <rFont val="Arial"/>
        <family val="2"/>
        <charset val="204"/>
      </rPr>
      <t xml:space="preserve"> 
</t>
    </r>
    <r>
      <rPr>
        <u/>
        <sz val="8"/>
        <rFont val="Arial"/>
        <family val="2"/>
        <charset val="204"/>
      </rPr>
      <t xml:space="preserve">Минздрав на 01.09.2023 </t>
    </r>
    <r>
      <rPr>
        <sz val="8"/>
        <rFont val="Arial"/>
        <family val="2"/>
        <charset val="204"/>
      </rPr>
      <t xml:space="preserve">15.02.2023 поставлен светильник передвижной;24.05.2023  поставлен УЗИ; 21.03.2023 заключен контракт на поставку КТ. Выполнен ремонт помещения под КТ. Учреждение ждет поставку оборудования. Поставщиком дата поставки не определена. Планируемый срок ввода оборудования в эксплуатацию - сентябрь 2023.  </t>
    </r>
    <r>
      <rPr>
        <b/>
        <sz val="8"/>
        <rFont val="Arial"/>
        <family val="2"/>
        <charset val="204"/>
      </rPr>
      <t xml:space="preserve">
</t>
    </r>
    <r>
      <rPr>
        <u/>
        <sz val="8"/>
        <rFont val="Arial"/>
        <family val="2"/>
        <charset val="204"/>
      </rPr>
      <t>Минздрав на 01.10.2023</t>
    </r>
    <r>
      <rPr>
        <sz val="8"/>
        <rFont val="Arial"/>
        <family val="2"/>
        <charset val="204"/>
      </rPr>
      <t xml:space="preserve"> 15.02.2023 поставлен светильник передвижной;24.05.2023  поставлен УЗИ; 21.03.2023 заключен контракт на поставку КТ. Выполнен ремонт помещения под КТ. Осуществляются работы по установке оборудования. Планируемый срок ввода оборудования в эксплуатацию - 15.10.2023.    
</t>
    </r>
    <r>
      <rPr>
        <u/>
        <sz val="8"/>
        <rFont val="Arial"/>
        <family val="2"/>
        <charset val="204"/>
      </rPr>
      <t>Минздрав на 01.11.2023:</t>
    </r>
    <r>
      <rPr>
        <sz val="8"/>
        <rFont val="Arial"/>
        <family val="2"/>
        <charset val="204"/>
      </rPr>
      <t xml:space="preserve"> Оборудование поставлено в полном объеме: 15.02.2023 поставлен светильник передвижной; 24.05.2023  поставлен УЗИ;  02.11.2023 введен в эксплуатацию КТ. </t>
    </r>
    <r>
      <rPr>
        <b/>
        <sz val="8"/>
        <rFont val="Arial"/>
        <family val="2"/>
        <charset val="204"/>
      </rPr>
      <t xml:space="preserve">
</t>
    </r>
    <r>
      <rPr>
        <u/>
        <sz val="8"/>
        <rFont val="Arial"/>
        <family val="2"/>
        <charset val="204"/>
      </rPr>
      <t>Минздрав на 01.12.2023</t>
    </r>
    <r>
      <rPr>
        <sz val="8"/>
        <rFont val="Arial"/>
        <family val="2"/>
        <charset val="204"/>
      </rPr>
      <t xml:space="preserve">. Оборудование на 2023 год поставлено и введено в эксплуатацию в полном объеме.
</t>
    </r>
    <r>
      <rPr>
        <b/>
        <sz val="8"/>
        <rFont val="Arial"/>
        <family val="2"/>
        <charset val="204"/>
      </rPr>
      <t xml:space="preserve">Минздрав на 01.01.2024 В рамках ПМПЗЗ поставлено и введено в эксплуатацию 3 ед. оборудования. Кроме того  за счет средств областного бюджета приобретено оборудование для оснащения  модульных ФАП и амбулатории.
</t>
    </r>
  </si>
  <si>
    <r>
      <t xml:space="preserve">Капитальный ремонт поликлиники в г. Заполярном
</t>
    </r>
    <r>
      <rPr>
        <b/>
        <sz val="8"/>
        <rFont val="Arial"/>
        <family val="2"/>
        <charset val="204"/>
      </rPr>
      <t>ЗАВЕРШЕНО в 2022, лицензия в марте 2023</t>
    </r>
  </si>
  <si>
    <r>
      <rPr>
        <u/>
        <sz val="8"/>
        <rFont val="Arial"/>
        <family val="2"/>
        <charset val="204"/>
      </rPr>
      <t xml:space="preserve">МИНСТРОЙ на 01.08.2022: </t>
    </r>
    <r>
      <rPr>
        <sz val="8"/>
        <rFont val="Arial"/>
        <family val="2"/>
        <charset val="204"/>
      </rPr>
      <t>завершены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t>
    </r>
    <r>
      <rPr>
        <b/>
        <sz val="8"/>
        <rFont val="Arial"/>
        <family val="2"/>
        <charset val="204"/>
      </rPr>
      <t xml:space="preserve">
</t>
    </r>
    <r>
      <rPr>
        <u/>
        <sz val="8"/>
        <rFont val="Arial"/>
        <family val="2"/>
        <charset val="204"/>
      </rPr>
      <t xml:space="preserve">МИНСТРОЙ на 01.09.2022: </t>
    </r>
    <r>
      <rPr>
        <sz val="8"/>
        <rFont val="Arial"/>
        <family val="2"/>
        <charset val="204"/>
      </rPr>
      <t xml:space="preserve">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 наружные работы.  </t>
    </r>
    <r>
      <rPr>
        <b/>
        <sz val="8"/>
        <rFont val="Arial"/>
        <family val="2"/>
        <charset val="204"/>
      </rPr>
      <t xml:space="preserve">
</t>
    </r>
    <r>
      <rPr>
        <u/>
        <sz val="8"/>
        <rFont val="Arial"/>
        <family val="2"/>
        <charset val="204"/>
      </rPr>
      <t>МИНСТРОЙ на 01.10.2022:</t>
    </r>
    <r>
      <rPr>
        <sz val="8"/>
        <rFont val="Arial"/>
        <family val="2"/>
        <charset val="204"/>
      </rPr>
      <t xml:space="preserve">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b/>
        <sz val="8"/>
        <rFont val="Arial"/>
        <family val="2"/>
        <charset val="204"/>
      </rPr>
      <t xml:space="preserve">
</t>
    </r>
    <r>
      <rPr>
        <u/>
        <sz val="8"/>
        <rFont val="Arial"/>
        <family val="2"/>
        <charset val="204"/>
      </rPr>
      <t>МИНСТРОЙ на 01.11.2022: п</t>
    </r>
    <r>
      <rPr>
        <sz val="8"/>
        <rFont val="Arial"/>
        <family val="2"/>
        <charset val="204"/>
      </rPr>
      <t xml:space="preserve">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t>
    </r>
    <r>
      <rPr>
        <u/>
        <sz val="8"/>
        <rFont val="Arial"/>
        <family val="2"/>
        <charset val="204"/>
      </rPr>
      <t>МИНСТРОЙ на 01.12.2022:</t>
    </r>
    <r>
      <rPr>
        <sz val="8"/>
        <rFont val="Arial"/>
        <family val="2"/>
        <charset val="204"/>
      </rPr>
      <t xml:space="preserve">  техническая готовность объекта - 97%. Завершение работ до конца текущего года.</t>
    </r>
    <r>
      <rPr>
        <b/>
        <sz val="8"/>
        <rFont val="Arial"/>
        <family val="2"/>
        <charset val="204"/>
      </rPr>
      <t xml:space="preserve">
МИНСТРОЙ на 01.01.2023: согласно Акту приемки выполненных работ от 28.12.2022 работы по капитальному ремонту объекта завершены в полном объеме. 
</t>
    </r>
    <r>
      <rPr>
        <u/>
        <sz val="8"/>
        <rFont val="Arial"/>
        <family val="2"/>
        <charset val="204"/>
      </rPr>
      <t>МИНЗДРАВ на 01.08.2022:</t>
    </r>
    <r>
      <rPr>
        <sz val="8"/>
        <rFont val="Arial"/>
        <family val="2"/>
        <charset val="204"/>
      </rPr>
      <t xml:space="preserve">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r>
      <rPr>
        <u/>
        <sz val="8"/>
        <rFont val="Arial"/>
        <family val="2"/>
        <charset val="204"/>
      </rPr>
      <t>МИНЗДРАВ на 01.09.2022:</t>
    </r>
    <r>
      <rPr>
        <sz val="8"/>
        <rFont val="Arial"/>
        <family val="2"/>
        <charset val="204"/>
      </rPr>
      <t xml:space="preserve"> техническая готовность объекта 68%.
</t>
    </r>
    <r>
      <rPr>
        <u/>
        <sz val="8"/>
        <rFont val="Arial"/>
        <family val="2"/>
        <charset val="204"/>
      </rPr>
      <t>МИНЗДРАВ на 01.10.2022: т</t>
    </r>
    <r>
      <rPr>
        <sz val="8"/>
        <rFont val="Arial"/>
        <family val="2"/>
        <charset val="204"/>
      </rPr>
      <t xml:space="preserve">ехническая готовность объекта 85%. Выполняется: работы по утеплению чердачного перекрытия, утеплению фасада, чистовые отделочные работы (подвал,1-2 этажи). Черновые отделочные работы (пол, стены, потолок) в помещениях подвала, монтаж систем вентиляции по 1 этажу и подвалу, прокладка кабеля 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t>
    </r>
    <r>
      <rPr>
        <b/>
        <sz val="8"/>
        <rFont val="Arial"/>
        <family val="2"/>
        <charset val="204"/>
      </rPr>
      <t xml:space="preserve">
</t>
    </r>
    <r>
      <rPr>
        <u/>
        <sz val="8"/>
        <rFont val="Arial"/>
        <family val="2"/>
        <charset val="204"/>
      </rPr>
      <t>МИНЗДРАВ на 01.11.2022: т</t>
    </r>
    <r>
      <rPr>
        <sz val="8"/>
        <rFont val="Arial"/>
        <family val="2"/>
        <charset val="204"/>
      </rPr>
      <t>ехническая готовность объекта - 92%. 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водоснабжения) планируется к 30.11.2022.</t>
    </r>
    <r>
      <rPr>
        <b/>
        <sz val="8"/>
        <rFont val="Arial"/>
        <family val="2"/>
        <charset val="204"/>
      </rPr>
      <t xml:space="preserve">
</t>
    </r>
    <r>
      <rPr>
        <u/>
        <sz val="8"/>
        <rFont val="Arial"/>
        <family val="2"/>
        <charset val="204"/>
      </rPr>
      <t>МИНЗДРАВ на 01.12.2022: т</t>
    </r>
    <r>
      <rPr>
        <sz val="8"/>
        <rFont val="Arial"/>
        <family val="2"/>
        <charset val="204"/>
      </rPr>
      <t>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t>
    </r>
    <r>
      <rPr>
        <b/>
        <sz val="8"/>
        <rFont val="Arial"/>
        <family val="2"/>
        <charset val="204"/>
      </rPr>
      <t xml:space="preserve">
</t>
    </r>
    <r>
      <rPr>
        <u/>
        <sz val="8"/>
        <rFont val="Arial"/>
        <family val="2"/>
        <charset val="204"/>
      </rPr>
      <t>МИНЗДРАВ на 01.01.2023: т</t>
    </r>
    <r>
      <rPr>
        <sz val="8"/>
        <rFont val="Arial"/>
        <family val="2"/>
        <charset val="204"/>
      </rPr>
      <t xml:space="preserve">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 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r>
    <r>
      <rPr>
        <b/>
        <sz val="8"/>
        <rFont val="Arial"/>
        <family val="2"/>
        <charset val="204"/>
      </rPr>
      <t xml:space="preserve">
</t>
    </r>
    <r>
      <rPr>
        <u/>
        <sz val="8"/>
        <rFont val="Arial"/>
        <family val="2"/>
        <charset val="204"/>
      </rPr>
      <t>МИНЗДРАВ на 01.02.2023: т</t>
    </r>
    <r>
      <rPr>
        <sz val="8"/>
        <rFont val="Arial"/>
        <family val="2"/>
        <charset val="204"/>
      </rPr>
      <t xml:space="preserve">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санэпидзаключения.
</t>
    </r>
    <r>
      <rPr>
        <u/>
        <sz val="8"/>
        <rFont val="Arial"/>
        <family val="2"/>
        <charset val="204"/>
      </rPr>
      <t>МИНЗДРАВ на 01.03.202</t>
    </r>
    <r>
      <rPr>
        <sz val="8"/>
        <rFont val="Arial"/>
        <family val="2"/>
        <charset val="204"/>
      </rPr>
      <t xml:space="preserve">3: В настоящее время осуществляются работы по получению лицензии на оказание медицинской помощи.                                                                                                                                                                                                                                                                       </t>
    </r>
    <r>
      <rPr>
        <u/>
        <sz val="8"/>
        <rFont val="Arial"/>
        <family val="2"/>
        <charset val="204"/>
      </rPr>
      <t xml:space="preserve">МИНЗДРАВ на 01.04.2023: </t>
    </r>
    <r>
      <rPr>
        <sz val="8"/>
        <rFont val="Arial"/>
        <family val="2"/>
        <charset val="204"/>
      </rPr>
      <t xml:space="preserve">техническая готовность объекта - 100%.   В настоящее время осуществляются работы по получению лицензии на оказание медицинской помощи.  Сроки получения лицензии продлены, в связи с тем, что получено отрицательное заключение по 4 кабинетам (анализ воздуха и смывов на наличие бактерий). Планируемый срок получения лицензии до 15.04.2023
</t>
    </r>
    <r>
      <rPr>
        <u/>
        <sz val="8"/>
        <rFont val="Arial"/>
        <family val="2"/>
        <charset val="204"/>
      </rPr>
      <t>МИНЗДРАВ на 01.07.2023:</t>
    </r>
    <r>
      <rPr>
        <sz val="8"/>
        <rFont val="Arial"/>
        <family val="2"/>
        <charset val="204"/>
      </rPr>
      <t xml:space="preserve"> Документы на получение лицензии находятся на рассмотрении в МЗ МО. Срок получения лицензии до 17.07.2023.
</t>
    </r>
    <r>
      <rPr>
        <b/>
        <sz val="8"/>
        <rFont val="Arial"/>
        <family val="2"/>
        <charset val="204"/>
      </rPr>
      <t xml:space="preserve">МИНЗДРАВ на 01.08.2023: 17.07.2023 начато оказание медицинской помощи.
</t>
    </r>
  </si>
  <si>
    <r>
      <t xml:space="preserve">Строительство модульного фельдшерско-акушерского пункта в поселке Корзуново 
</t>
    </r>
    <r>
      <rPr>
        <b/>
        <sz val="8"/>
        <rFont val="Arial"/>
        <family val="2"/>
        <charset val="204"/>
      </rPr>
      <t>ПРОДОЛЖАЕТСЯ</t>
    </r>
    <r>
      <rPr>
        <sz val="8"/>
        <rFont val="Arial"/>
        <family val="2"/>
        <charset val="204"/>
      </rPr>
      <t xml:space="preserve">
</t>
    </r>
  </si>
  <si>
    <r>
      <rPr>
        <u/>
        <sz val="8"/>
        <rFont val="Arial"/>
        <family val="2"/>
        <charset val="204"/>
      </rPr>
      <t xml:space="preserve">МИНЗДРАВ на 01.11.2022: </t>
    </r>
    <r>
      <rPr>
        <sz val="8"/>
        <rFont val="Arial"/>
        <family val="2"/>
        <charset val="204"/>
      </rPr>
      <t>в настоящее время оформляется земельный участок под монтаж модульного ФАПа в 2023 году.</t>
    </r>
    <r>
      <rPr>
        <b/>
        <sz val="8"/>
        <rFont val="Arial"/>
        <family val="2"/>
        <charset val="204"/>
      </rPr>
      <t xml:space="preserve">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Учреждение с подрядчиком согласовали план объекта.</t>
    </r>
    <r>
      <rPr>
        <b/>
        <sz val="8"/>
        <rFont val="Arial"/>
        <family val="2"/>
        <charset val="204"/>
      </rPr>
      <t xml:space="preserve">
</t>
    </r>
    <r>
      <rPr>
        <u/>
        <sz val="8"/>
        <rFont val="Arial"/>
        <family val="2"/>
        <charset val="204"/>
      </rPr>
      <t>МИНЗДРАВ на 01.05.2023:</t>
    </r>
    <r>
      <rPr>
        <b/>
        <sz val="8"/>
        <rFont val="Arial"/>
        <family val="2"/>
        <charset val="204"/>
      </rPr>
      <t xml:space="preserve"> </t>
    </r>
    <r>
      <rPr>
        <sz val="8"/>
        <rFont val="Arial"/>
        <family val="2"/>
        <charset val="204"/>
      </rPr>
      <t xml:space="preserve">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До 10.06.2023 планируется поставить модули на объект.
</t>
    </r>
    <r>
      <rPr>
        <u/>
        <sz val="8"/>
        <rFont val="Arial"/>
        <family val="2"/>
        <charset val="204"/>
      </rPr>
      <t>МИНЗДРАВ на 01.07.2023</t>
    </r>
    <r>
      <rPr>
        <sz val="8"/>
        <rFont val="Arial"/>
        <family val="2"/>
        <charset val="204"/>
      </rPr>
      <t xml:space="preserve">: Смонтирован каркас ФАП, ведется устройство теплого пола.Техническая готовность – 23%.
</t>
    </r>
    <r>
      <rPr>
        <u/>
        <sz val="8"/>
        <rFont val="Arial"/>
        <family val="2"/>
        <charset val="204"/>
      </rPr>
      <t xml:space="preserve">МИНЗДРАВ на 01.08.2023: </t>
    </r>
    <r>
      <rPr>
        <sz val="8"/>
        <rFont val="Arial"/>
        <family val="2"/>
        <charset val="204"/>
      </rPr>
      <t>Без изменений</t>
    </r>
    <r>
      <rPr>
        <b/>
        <sz val="8"/>
        <rFont val="Arial"/>
        <family val="2"/>
        <charset val="204"/>
      </rPr>
      <t xml:space="preserve">
</t>
    </r>
    <r>
      <rPr>
        <u/>
        <sz val="8"/>
        <rFont val="Arial"/>
        <family val="2"/>
        <charset val="204"/>
      </rPr>
      <t>МИНЗДРАВ на 01.09.2023:</t>
    </r>
    <r>
      <rPr>
        <sz val="8"/>
        <rFont val="Arial"/>
        <family val="2"/>
        <charset val="204"/>
      </rPr>
      <t xml:space="preserve"> Осуществлен монтах каркаса здания. Техническая готовность 25%. Подрядчик нарушил сроки завершения работ согласно контакту. Завершение работ планируется до 30.11.2023.</t>
    </r>
    <r>
      <rPr>
        <b/>
        <sz val="8"/>
        <rFont val="Arial"/>
        <family val="2"/>
        <charset val="204"/>
      </rPr>
      <t xml:space="preserve">
</t>
    </r>
    <r>
      <rPr>
        <u/>
        <sz val="8"/>
        <rFont val="Arial"/>
        <family val="2"/>
        <charset val="204"/>
      </rPr>
      <t xml:space="preserve">МИНЗДРАВ на 01.10.2023: </t>
    </r>
    <r>
      <rPr>
        <sz val="8"/>
        <rFont val="Arial"/>
        <family val="2"/>
        <charset val="204"/>
      </rPr>
      <t xml:space="preserve">Работы на объекте не ведутся в связи с отсутствием стройматериалов, поставка которых планируется до 23.10.2023.Подрядчик нарушил сроки завершения работ согласно контракту. Завершение работ планируется до 30.11.2023.
</t>
    </r>
    <r>
      <rPr>
        <u/>
        <sz val="8"/>
        <rFont val="Arial"/>
        <family val="2"/>
        <charset val="204"/>
      </rPr>
      <t>МИНЗДРАВ на 01.11.2023:</t>
    </r>
    <r>
      <rPr>
        <sz val="8"/>
        <rFont val="Arial"/>
        <family val="2"/>
        <charset val="204"/>
      </rPr>
      <t xml:space="preserve"> Осуществлен монтаж здания ФАПА с устройством теплового пола, установлены окна, ведутся внутренние работы. Техническая готовность 50%. Подрядчик нарушил сроки завершения работ согласно контракту. Завершение работ планируется до 20.12.2023.
</t>
    </r>
    <r>
      <rPr>
        <u/>
        <sz val="8"/>
        <rFont val="Arial"/>
        <family val="2"/>
        <charset val="204"/>
      </rPr>
      <t>МИНЗДРАВ на 01.12.2023: Р</t>
    </r>
    <r>
      <rPr>
        <sz val="8"/>
        <rFont val="Arial"/>
        <family val="2"/>
        <charset val="204"/>
      </rPr>
      <t xml:space="preserve">аботы продолжаются, Техническая готовность - 55%. Подрядчик нарушил сроки завершения работ согласно контракту. Работы планирует завершить на объекте до 20.12.2023. Кассовые расчеты будут произведены в начале 2024 года.
</t>
    </r>
    <r>
      <rPr>
        <b/>
        <sz val="8"/>
        <rFont val="Arial"/>
        <family val="2"/>
        <charset val="204"/>
      </rPr>
      <t>МИНЗДРАВ на 01.01.2024: Работы продолжаются, Техническая готовность - 85%. Подрядчик нарушил сроки завершения работ согласно контракту. Подрядчик работы планирует завершить на объекте до 01.02.2024. Кассовые расчеты будут произведены после завершения работ на объекте в полном объеме.</t>
    </r>
    <r>
      <rPr>
        <sz val="8"/>
        <rFont val="Arial"/>
        <family val="2"/>
        <charset val="204"/>
      </rPr>
      <t xml:space="preserve">
</t>
    </r>
  </si>
  <si>
    <r>
      <t xml:space="preserve">Строительство модульного фельдшерско-акушерского пункта в населенном пункте Лиинахамари
</t>
    </r>
    <r>
      <rPr>
        <b/>
        <sz val="8"/>
        <rFont val="Arial"/>
        <family val="2"/>
        <charset val="204"/>
      </rPr>
      <t>ПРОДОЛЖАЕТСЯ</t>
    </r>
  </si>
  <si>
    <r>
      <rPr>
        <u/>
        <sz val="8"/>
        <rFont val="Arial"/>
        <family val="2"/>
        <charset val="204"/>
      </rPr>
      <t>МИНЗДРАВ на 01.11.2022</t>
    </r>
    <r>
      <rPr>
        <sz val="8"/>
        <rFont val="Arial"/>
        <family val="2"/>
        <charset val="204"/>
      </rPr>
      <t>: в настоящее время оформляется земельный участок под монтаж модульного ФАПа в 2023 году.</t>
    </r>
    <r>
      <rPr>
        <b/>
        <sz val="8"/>
        <rFont val="Arial"/>
        <family val="2"/>
        <charset val="204"/>
      </rPr>
      <t xml:space="preserve">
</t>
    </r>
    <r>
      <rPr>
        <u/>
        <sz val="8"/>
        <rFont val="Arial"/>
        <family val="2"/>
        <charset val="204"/>
      </rPr>
      <t>МИНЗДРАВ на 01.12.2022</t>
    </r>
    <r>
      <rPr>
        <sz val="8"/>
        <rFont val="Arial"/>
        <family val="2"/>
        <charset val="204"/>
      </rPr>
      <t>: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t>
    </r>
    <r>
      <rPr>
        <b/>
        <sz val="8"/>
        <rFont val="Arial"/>
        <family val="2"/>
        <charset val="204"/>
      </rPr>
      <t xml:space="preserve">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t>
    </r>
    <r>
      <rPr>
        <u/>
        <sz val="8"/>
        <rFont val="Arial"/>
        <family val="2"/>
        <charset val="204"/>
      </rPr>
      <t>Минздрав на 01.05.2023:</t>
    </r>
    <r>
      <rPr>
        <sz val="8"/>
        <rFont val="Arial"/>
        <family val="2"/>
        <charset val="204"/>
      </rPr>
      <t xml:space="preserve"> Подрядчиком оформляются пропуска на территорию н.п., чтобы начать подготовку площадки для монтажа модуля. 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(до 06.06.2023), чтобы начать подготовку площадки для монтажа модуля. Подрядчиком сформирована и направлена  заявка на изготовление модулей. Срок изготовления 2 мес</t>
    </r>
    <r>
      <rPr>
        <b/>
        <sz val="8"/>
        <rFont val="Arial"/>
        <family val="2"/>
        <charset val="204"/>
      </rPr>
      <t xml:space="preserve">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ФАП.Техническая готовность - 0
</t>
    </r>
    <r>
      <rPr>
        <u/>
        <sz val="8"/>
        <rFont val="Arial"/>
        <family val="2"/>
        <charset val="204"/>
      </rPr>
      <t>МИНЗДРАВ на 01.08.2023:</t>
    </r>
    <r>
      <rPr>
        <sz val="8"/>
        <rFont val="Arial"/>
        <family val="2"/>
        <charset val="204"/>
      </rPr>
      <t xml:space="preserve"> Техническая готовность - 5%. Ведутся работы по устройству бетонной площадки для монтажа здания ФАПа.
</t>
    </r>
    <r>
      <rPr>
        <u/>
        <sz val="8"/>
        <rFont val="Arial"/>
        <family val="2"/>
        <charset val="204"/>
      </rPr>
      <t>Минздрав на 01.09.2023</t>
    </r>
    <r>
      <rPr>
        <sz val="8"/>
        <rFont val="Arial"/>
        <family val="2"/>
        <charset val="204"/>
      </rPr>
      <t xml:space="preserve"> без изменений.Подрядчик нарушил сроки завершения работ согласно контакту. Завершение работ планируется до 30.11.2023</t>
    </r>
    <r>
      <rPr>
        <b/>
        <sz val="8"/>
        <rFont val="Arial"/>
        <family val="2"/>
        <charset val="204"/>
      </rPr>
      <t xml:space="preserve">
</t>
    </r>
    <r>
      <rPr>
        <u/>
        <sz val="8"/>
        <rFont val="Arial"/>
        <family val="2"/>
        <charset val="204"/>
      </rPr>
      <t xml:space="preserve">Минздрав на 01.10.2023 </t>
    </r>
    <r>
      <rPr>
        <sz val="8"/>
        <rFont val="Arial"/>
        <family val="2"/>
        <charset val="204"/>
      </rPr>
      <t xml:space="preserve">Техническая готовность - 7%. Выполнены работы по подготовке фундамента ФАПа.Подрядчик нарушил сроки завершения работ согласно контакту. Согласно предствленному графику работ завершение работ планируется до 30.11.2023. 
</t>
    </r>
    <r>
      <rPr>
        <u/>
        <sz val="8"/>
        <rFont val="Arial"/>
        <family val="2"/>
        <charset val="204"/>
      </rPr>
      <t>Минздрав на 01.11.2023</t>
    </r>
    <r>
      <rPr>
        <sz val="8"/>
        <rFont val="Arial"/>
        <family val="2"/>
        <charset val="204"/>
      </rPr>
      <t xml:space="preserve"> Техническая готовность - 30%. Осуществлен монтаж здания ФАПа.  Планируется установка окон, дверей. Подрядчик нарушил все сроки завершения работ согласно контракту. Завершение работ планируется до 20.12.2023.</t>
    </r>
    <r>
      <rPr>
        <b/>
        <sz val="8"/>
        <rFont val="Arial"/>
        <family val="2"/>
        <charset val="204"/>
      </rPr>
      <t xml:space="preserve">
</t>
    </r>
    <r>
      <rPr>
        <u/>
        <sz val="8"/>
        <rFont val="Arial"/>
        <family val="2"/>
        <charset val="204"/>
      </rPr>
      <t xml:space="preserve">Минздрав на 01.12.2023 </t>
    </r>
    <r>
      <rPr>
        <sz val="8"/>
        <rFont val="Arial"/>
        <family val="2"/>
        <charset val="204"/>
      </rPr>
      <t xml:space="preserve">Техническая готовность - 30%. Возведен металлический каркас, завершены работы по установке сэндвич - панелей. Подрядчик нарушил все сроки завершения работ согласно контракту. Завершение работ планируется до 30.12.2023. Кассовые расчеты будут произведены в начале 2024 года.
</t>
    </r>
    <r>
      <rPr>
        <b/>
        <sz val="8"/>
        <rFont val="Arial"/>
        <family val="2"/>
        <charset val="204"/>
      </rPr>
      <t>Минздрав на 01.01.2024 Техническая готовность - 40%. Подрядчик нарушил сроки завершения работ согласно контракту. Подрядчик работы планирует завершить на объекте до 01.03.2024. Кассовые расчеты будут произведены после завершения работ на объекте в полном объеме.</t>
    </r>
  </si>
  <si>
    <r>
      <t xml:space="preserve">Строительство модульной амбулатории  в поселке городского типа Печенга
</t>
    </r>
    <r>
      <rPr>
        <b/>
        <sz val="8"/>
        <rFont val="Arial"/>
        <family val="2"/>
        <charset val="204"/>
      </rPr>
      <t>ПРОДОЛЖАЕТСЯ</t>
    </r>
  </si>
  <si>
    <r>
      <rPr>
        <u/>
        <sz val="8"/>
        <rFont val="Arial"/>
        <family val="2"/>
        <charset val="204"/>
      </rPr>
      <t>МИНЗДРАВ на 01.11.2022-01.12.2022:</t>
    </r>
    <r>
      <rPr>
        <sz val="8"/>
        <rFont val="Arial"/>
        <family val="2"/>
        <charset val="204"/>
      </rPr>
      <t xml:space="preserve">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МИНЗДРАВ на 01.01.2023</t>
    </r>
    <r>
      <rPr>
        <sz val="8"/>
        <rFont val="Arial"/>
        <family val="2"/>
        <charset val="204"/>
      </rPr>
      <t>: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t>
    </r>
    <r>
      <rPr>
        <b/>
        <sz val="8"/>
        <rFont val="Arial"/>
        <family val="2"/>
        <charset val="204"/>
      </rPr>
      <t xml:space="preserve">
</t>
    </r>
    <r>
      <rPr>
        <u/>
        <sz val="8"/>
        <rFont val="Arial"/>
        <family val="2"/>
        <charset val="204"/>
      </rPr>
      <t>МИНЗДРАВ на 01.02.2023:</t>
    </r>
    <r>
      <rPr>
        <sz val="8"/>
        <rFont val="Arial"/>
        <family val="2"/>
        <charset val="204"/>
      </rPr>
      <t xml:space="preserve"> 27.01.2023 заключен контракт на поставку и монтаж амбулатории с ИП Петров. Завершение работ согласно контракту 01.09.2023</t>
    </r>
    <r>
      <rPr>
        <b/>
        <sz val="8"/>
        <rFont val="Arial"/>
        <family val="2"/>
        <charset val="204"/>
      </rPr>
      <t xml:space="preserve">
</t>
    </r>
    <r>
      <rPr>
        <u/>
        <sz val="8"/>
        <rFont val="Arial"/>
        <family val="2"/>
        <charset val="204"/>
      </rPr>
      <t xml:space="preserve">Минздрав на 01.03.2023: </t>
    </r>
    <r>
      <rPr>
        <sz val="8"/>
        <rFont val="Arial"/>
        <family val="2"/>
        <charset val="204"/>
      </rPr>
      <t xml:space="preserve">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 xml:space="preserve">Минздрав на 01.06.2023: </t>
    </r>
    <r>
      <rPr>
        <sz val="8"/>
        <rFont val="Arial"/>
        <family val="2"/>
        <charset val="204"/>
      </rPr>
      <t xml:space="preserve">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МИНЗДРАВ на 01.08.2023</t>
    </r>
    <r>
      <rPr>
        <sz val="8"/>
        <rFont val="Arial"/>
        <family val="2"/>
        <charset val="204"/>
      </rPr>
      <t xml:space="preserve">: Техническая готовность - 5%. Подготовлена  бетонная площадка для монтажа здания ФАПа.
</t>
    </r>
    <r>
      <rPr>
        <u/>
        <sz val="8"/>
        <rFont val="Arial"/>
        <family val="2"/>
        <charset val="204"/>
      </rPr>
      <t xml:space="preserve">МИНЗДРАВ на 01.09.2023 </t>
    </r>
    <r>
      <rPr>
        <sz val="8"/>
        <rFont val="Arial"/>
        <family val="2"/>
        <charset val="204"/>
      </rPr>
      <t>без изменений.Подрядчик нарушил сроки завершения работ согласно контакту. Завершение работ планируется до 30.11.2023</t>
    </r>
    <r>
      <rPr>
        <b/>
        <sz val="8"/>
        <rFont val="Arial"/>
        <family val="2"/>
        <charset val="204"/>
      </rPr>
      <t xml:space="preserve">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передачя земли и отсутствие возможности начать работы подрядчику, привела к риску не выполнения результата в т.г., т.к. срок монтажа ФАП и амбулатории длится 3 месяца.</t>
    </r>
    <r>
      <rPr>
        <b/>
        <sz val="8"/>
        <rFont val="Arial"/>
        <family val="2"/>
        <charset val="204"/>
      </rPr>
      <t xml:space="preserve">
</t>
    </r>
    <r>
      <rPr>
        <u/>
        <sz val="8"/>
        <rFont val="Arial"/>
        <family val="2"/>
        <charset val="204"/>
      </rPr>
      <t xml:space="preserve">МИНЗДРАВ на 01.11.2023-01.12.2023 </t>
    </r>
    <r>
      <rPr>
        <sz val="8"/>
        <rFont val="Arial"/>
        <family val="2"/>
        <charset val="204"/>
      </rPr>
      <t xml:space="preserve">В настоящее время на объекте ведутся работы по подготовке опалубки под фундамент. Техническая готовность - 10%. До конца текущего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b/>
        <sz val="8"/>
        <rFont val="Arial"/>
        <family val="2"/>
        <charset val="204"/>
      </rPr>
      <t>Минздрав на 01.01.2024 Техническая готовность - 15%. Подрядчик нарушил сроки завершения работ согласно контракту. Подрядчик работы планирует завершить на объекте до 01.04.2024. Кассовые расчеты будут произведены после завершения работ на объекте в полном объеме.</t>
    </r>
  </si>
  <si>
    <r>
      <t xml:space="preserve">Строительство модульного фельдшерско-акушерского пункта в населенном пункте Раякоски
</t>
    </r>
    <r>
      <rPr>
        <b/>
        <sz val="8"/>
        <rFont val="Arial"/>
        <family val="2"/>
        <charset val="204"/>
      </rPr>
      <t xml:space="preserve">
ЗАВЕРШЕНО в 2021</t>
    </r>
  </si>
  <si>
    <t>МИНЗДРАВ: в 2021 году осуществлен монтаж модульного ФАПа</t>
  </si>
  <si>
    <r>
      <t xml:space="preserve">Строительство модульного фельдшерско-акушерского пункта в населенном пункте Спутник
</t>
    </r>
    <r>
      <rPr>
        <b/>
        <sz val="8"/>
        <rFont val="Arial"/>
        <family val="2"/>
        <charset val="204"/>
      </rPr>
      <t>ПРОДОЛЖАЕТСЯ</t>
    </r>
  </si>
  <si>
    <r>
      <rPr>
        <u/>
        <sz val="8"/>
        <rFont val="Arial"/>
        <family val="2"/>
        <charset val="204"/>
      </rPr>
      <t xml:space="preserve">МИНЗДРАВ на 01.11.2022: </t>
    </r>
    <r>
      <rPr>
        <sz val="8"/>
        <rFont val="Arial"/>
        <family val="2"/>
        <charset val="204"/>
      </rPr>
      <t>в настоящее время оформляется земельный участок под монтаж модульного ФАПа</t>
    </r>
    <r>
      <rPr>
        <b/>
        <sz val="8"/>
        <rFont val="Arial"/>
        <family val="2"/>
        <charset val="204"/>
      </rPr>
      <t xml:space="preserve">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 xml:space="preserve">МИНЗДРАВ на 01.01.2023: </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Минздрав на 01.06.2023:</t>
    </r>
    <r>
      <rPr>
        <sz val="8"/>
        <rFont val="Arial"/>
        <family val="2"/>
        <charset val="204"/>
      </rPr>
      <t xml:space="preserve"> Получено письмо командования Северным флотом о согласовании начала работ на объекте до окончательной передачи ЗУ.</t>
    </r>
    <r>
      <rPr>
        <b/>
        <sz val="8"/>
        <rFont val="Arial"/>
        <family val="2"/>
        <charset val="204"/>
      </rPr>
      <t xml:space="preserve">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 xml:space="preserve">МИНЗДРАВ на 01.08.2023: </t>
    </r>
    <r>
      <rPr>
        <sz val="8"/>
        <rFont val="Arial"/>
        <family val="2"/>
        <charset val="204"/>
      </rPr>
      <t>Техническая готовность - 3%. Ведутся работы по устройству бетонной площадки для монтажа здания ФАПа.
Минздрав на 01.09.2023 без изменений. Подрядчик нарушил сроки завершения работ согласно контакту. Завершение работ планируется до 30.11.2023.</t>
    </r>
    <r>
      <rPr>
        <b/>
        <sz val="8"/>
        <rFont val="Arial"/>
        <family val="2"/>
        <charset val="204"/>
      </rPr>
      <t xml:space="preserve">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передачя земли и отсутствие возможности начать работы подрядчику, привела к риску не выполнения результата в т.г., т.к. срок монтажа ФАП и амбулатории длится 3 месяца.
</t>
    </r>
    <r>
      <rPr>
        <u/>
        <sz val="8"/>
        <rFont val="Arial"/>
        <family val="2"/>
        <charset val="204"/>
      </rPr>
      <t>МИНЗДРАВ на 01.11.2023:</t>
    </r>
    <r>
      <rPr>
        <sz val="8"/>
        <rFont val="Arial"/>
        <family val="2"/>
        <charset val="204"/>
      </rPr>
      <t xml:space="preserve"> 20.09.2023 получен приказ Минобороны РФ о передаче ЗУ в собственность Мурманской области. В настоящее время на объекте начаты работы по подготовке площадки для размещения здания ФАП. До конца текущего года подрядчик планирует осуществить монтаж здания ФАП. Внутренние работы планирует осуществить в 1 квартале 2024.</t>
    </r>
    <r>
      <rPr>
        <b/>
        <sz val="8"/>
        <rFont val="Arial"/>
        <family val="2"/>
        <charset val="204"/>
      </rPr>
      <t xml:space="preserve">
</t>
    </r>
    <r>
      <rPr>
        <u/>
        <sz val="8"/>
        <rFont val="Arial"/>
        <family val="2"/>
        <charset val="204"/>
      </rPr>
      <t xml:space="preserve">МИНЗДРАВ на 01.12.2023: </t>
    </r>
    <r>
      <rPr>
        <sz val="8"/>
        <rFont val="Arial"/>
        <family val="2"/>
        <charset val="204"/>
      </rPr>
      <t xml:space="preserve">СМР на объекте не начаты, расчищена площадка под устройство основания ФАП, завезена арматура. До конца текщего года подрядчик планирует осуществить монтаж здания ФАП. Внутренние работы планирует осуществить в 1 квартале 2024. Кассовые расчеты будут произведены в 2024 году.
</t>
    </r>
    <r>
      <rPr>
        <b/>
        <sz val="8"/>
        <rFont val="Arial"/>
        <family val="2"/>
        <charset val="204"/>
      </rPr>
      <t>Минздрав на 01.01.2024 Техническая готовность - 10%. Подрядчик нарушил сроки завершения работ согласно контракту. Подрядчик работы планирует завершить на объекте до 01.04.2024. Кассовые расчеты будут произведены после завершения работ на объекте в полном объеме.</t>
    </r>
  </si>
  <si>
    <r>
      <t xml:space="preserve">Модернизация школ и реализация программ поддержки образования
</t>
    </r>
    <r>
      <rPr>
        <b/>
        <sz val="8"/>
        <rFont val="Arial"/>
        <family val="2"/>
        <charset val="204"/>
      </rPr>
      <t>ЗАВЕРШЕНО в 2022</t>
    </r>
  </si>
  <si>
    <r>
      <rPr>
        <u/>
        <sz val="8"/>
        <rFont val="Arial"/>
        <family val="2"/>
        <charset val="204"/>
      </rPr>
      <t>Администрация Печенгского муниц округа:</t>
    </r>
    <r>
      <rPr>
        <sz val="8"/>
        <rFont val="Arial"/>
        <family val="2"/>
        <charset val="204"/>
      </rPr>
      <t xml:space="preserve"> выполнен ремонт кровли в СОШ №7 п.Корзуново в рамках  соглашения между Правительством МО и ПАО "ГМК "Норильский никель" от 17.10.2019 № НН/1425-2019.
Выполнен ремонт кровли здания ДЮСШ п.Никель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п.Никель. 
</t>
    </r>
    <r>
      <rPr>
        <u/>
        <sz val="8"/>
        <rFont val="Arial"/>
        <family val="2"/>
        <charset val="204"/>
      </rPr>
      <t xml:space="preserve">Администрация Печенгского муниц округа на 01.09.2022: </t>
    </r>
    <r>
      <rPr>
        <sz val="8"/>
        <rFont val="Arial"/>
        <family val="2"/>
        <charset val="204"/>
      </rPr>
      <t>Работы по установке окон выполнены и приняты.</t>
    </r>
    <r>
      <rPr>
        <b/>
        <sz val="8"/>
        <rFont val="Arial"/>
        <family val="2"/>
        <charset val="204"/>
      </rPr>
      <t xml:space="preserve">
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22.08.2022),(внутренняя отделка, работы приняты 22.09.2022). </t>
    </r>
  </si>
  <si>
    <r>
      <t xml:space="preserve">Развитие Печенгского политехнического техникума в пгт Никель
</t>
    </r>
    <r>
      <rPr>
        <b/>
        <sz val="8"/>
        <rFont val="Arial"/>
        <family val="2"/>
        <charset val="204"/>
      </rPr>
      <t>ПРОДОЛЖАЕТСЯ</t>
    </r>
  </si>
  <si>
    <t xml:space="preserve">•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</si>
  <si>
    <r>
      <rPr>
        <u/>
        <sz val="8"/>
        <rFont val="Arial"/>
        <family val="2"/>
        <charset val="204"/>
      </rPr>
      <t>МИНОБР по состоянию на 01.08.2022</t>
    </r>
    <r>
      <rPr>
        <sz val="8"/>
        <rFont val="Arial"/>
        <family val="2"/>
        <charset val="204"/>
      </rPr>
      <t xml:space="preserve"> (на 01.02.202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t>
    </r>
    <r>
      <rPr>
        <i/>
        <u/>
        <sz val="8"/>
        <rFont val="Arial"/>
        <family val="2"/>
        <charset val="204"/>
      </rPr>
      <t xml:space="preserve">Предлагаем при возникновении возможности внести соответствующие изменения в Программу.
</t>
    </r>
    <r>
      <rPr>
        <sz val="8"/>
        <rFont val="Arial"/>
        <family val="2"/>
        <charset val="204"/>
      </rPr>
      <t xml:space="preserve">
</t>
    </r>
    <r>
      <rPr>
        <u/>
        <sz val="8"/>
        <rFont val="Arial"/>
        <family val="2"/>
        <charset val="204"/>
      </rPr>
      <t>МИНОБР на 01.11.2022</t>
    </r>
    <r>
      <rPr>
        <sz val="8"/>
        <rFont val="Arial"/>
        <family val="2"/>
        <charset val="204"/>
      </rPr>
      <t xml:space="preserve">: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t>
    </r>
    <r>
      <rPr>
        <b/>
        <sz val="8"/>
        <rFont val="Arial"/>
        <family val="2"/>
        <charset val="204"/>
      </rPr>
      <t xml:space="preserve">
</t>
    </r>
    <r>
      <rPr>
        <u/>
        <sz val="8"/>
        <rFont val="Arial"/>
        <family val="2"/>
        <charset val="204"/>
      </rPr>
      <t>МИНОБР на 01.01.2023:</t>
    </r>
    <r>
      <rPr>
        <sz val="8"/>
        <rFont val="Arial"/>
        <family val="2"/>
        <charset val="204"/>
      </rPr>
      <t xml:space="preserve"> в соответствии с письмом Министерства просвещения Российской Федерации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t>
    </r>
    <r>
      <rPr>
        <b/>
        <sz val="8"/>
        <rFont val="Arial"/>
        <family val="2"/>
        <charset val="204"/>
      </rPr>
      <t xml:space="preserve">    
</t>
    </r>
    <r>
      <rPr>
        <sz val="8"/>
        <rFont val="Arial"/>
        <family val="2"/>
        <charset val="204"/>
      </rPr>
      <t xml:space="preserve">1.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2021 год (54 чел.) По программам СПО: 15.01.05 Сварщик (ручной и частично механизированной сварки (наплавки) (16 чел.); 15.01.30 Слесарь (15 чел.).
По программам профобучения: Сварщик ручной дуговой сварки плавящимся покрытым электродом (23 чел.).
</t>
    </r>
    <r>
      <rPr>
        <u/>
        <sz val="8"/>
        <rFont val="Arial"/>
        <family val="2"/>
        <charset val="204"/>
      </rPr>
      <t xml:space="preserve">МИНОБР на 01.02.2023: </t>
    </r>
    <r>
      <rPr>
        <sz val="8"/>
        <rFont val="Arial"/>
        <family val="2"/>
        <charset val="204"/>
      </rPr>
      <t xml:space="preserve">предложения по изменению финансирования: на 2021 год - всего 54 009,3 (ОБ - 54 009,3), на 2022 год - всего 54 827,3 (ОБ - 54 827,3), на 2023 год - всего 102 361,8 (ОБ - 57 361,8, ВБС - 45 000,0). Предлагается убрать ГАПОУ МО "ППТ" из участников реализации мероприятий
</t>
    </r>
    <r>
      <rPr>
        <u/>
        <sz val="8"/>
        <rFont val="Arial"/>
        <family val="2"/>
        <charset val="204"/>
      </rPr>
      <t>МИНОБР на 01.03.2023:</t>
    </r>
    <r>
      <rPr>
        <sz val="8"/>
        <rFont val="Arial"/>
        <family val="2"/>
        <charset val="204"/>
      </rPr>
      <t xml:space="preserve"> откорректированы суммы фактических затрат, в остальном без изменений. С 01 марта 2023г. возобновлена работа  АНО "Вторая школа"по актуализации Техзадания на выбор организации для разработки стратегии развития техникума. Так же написано обращение в КГМК  о выделении денежных средств в размере 7 700,тыс. руб на ремонт 2-х мастерских "Электромонтажа" и "Обработка листового металла".
</t>
    </r>
    <r>
      <rPr>
        <u/>
        <sz val="8"/>
        <rFont val="Arial"/>
        <family val="2"/>
        <charset val="204"/>
      </rPr>
      <t>МИНОБР на 01.05.2023</t>
    </r>
    <r>
      <rPr>
        <sz val="8"/>
        <rFont val="Arial"/>
        <family val="2"/>
        <charset val="204"/>
      </rPr>
      <t>: определена организация для разработки стратегии развития ППТ,приступили к 1 этапу (аналитическому), 23.05.23 планируется первое заседание рабочей группы. Актуализирована лицензия на образовательную деятельность 20.04.23: внесены изменения по специальности 43.02.16 Туризм и гостеприимство и 21.02.17 Подземная разработка месторождений полезных ископаемых в части квалификации. Проведено 3 встречи с представителями Департамента по развитию персонала и соцполитики КГМК о совместном плане работы по формированию положительного имиджа компании среди школьников и студентов Печенгского муниципального округа. В рабочем порядке получено устное подтверждение о выделении денежных средств на ремонт двух мастерских.</t>
    </r>
    <r>
      <rPr>
        <b/>
        <sz val="8"/>
        <rFont val="Arial"/>
        <family val="2"/>
        <charset val="204"/>
      </rPr>
      <t xml:space="preserve">
</t>
    </r>
    <r>
      <rPr>
        <u/>
        <sz val="8"/>
        <rFont val="Arial"/>
        <family val="2"/>
        <charset val="204"/>
      </rPr>
      <t>МИНОБР на  01.06.2023</t>
    </r>
    <r>
      <rPr>
        <sz val="8"/>
        <rFont val="Arial"/>
        <family val="2"/>
        <charset val="204"/>
      </rPr>
      <t xml:space="preserve"> Рабочая группа по разработке Стратегии развития ППТ работала в Печенгском муниципальном округе с 23.05 по 28.05,,провела 3 фокус-группы с преподавателями,выпускниками,представителями предприятий.ППТ совместно с МонПК , АО "КГМК" и ООО "Печенгастрой" готовят заявку на участие в ФП "Профессионалитет", в связи с чем решение </t>
    </r>
    <r>
      <rPr>
        <u/>
        <sz val="8"/>
        <rFont val="Arial"/>
        <family val="2"/>
        <charset val="204"/>
      </rPr>
      <t>МИНОБР на 01.07.2023</t>
    </r>
    <r>
      <rPr>
        <sz val="8"/>
        <rFont val="Arial"/>
        <family val="2"/>
        <charset val="204"/>
      </rPr>
      <t xml:space="preserve"> Согласован проект договора пожертвования денежных средств с КГМК на 7 700.0 тыс руб на ремонт двух мастерских.
2023 год ( 42 чел. на 01.07.2023 по программам СПО) 13.01.10 Электромонтер по ремонту и обслуживанию электрооборудования (по отраслям) (20 чел.); 13.02.11 Техническая эксплуатация и обслуживание электрического и электромеханического оборудования (по отраслям) (12 чел.);  21.02.17 Подземная разработка месторождений полезных ископаемых (10 чел).
</t>
    </r>
    <r>
      <rPr>
        <u/>
        <sz val="8"/>
        <rFont val="Arial"/>
        <family val="2"/>
        <charset val="204"/>
      </rPr>
      <t>МИНОБР на 01.08.2023</t>
    </r>
    <r>
      <rPr>
        <sz val="8"/>
        <rFont val="Arial"/>
        <family val="2"/>
        <charset val="204"/>
      </rPr>
      <t xml:space="preserve"> : подписан Договор пожертвования с АО "КГМК" на сумму 7 700,0 тыс. руб на ремонт двух мастерских (Электромонтаж, Обработка листового металла). Денежные средства перечислены в конце июля. Совместно с МонПК с 2024 г участвуем в федеральном проекте "Профессионалитет".
</t>
    </r>
    <r>
      <rPr>
        <u/>
        <sz val="8"/>
        <rFont val="Arial"/>
        <family val="2"/>
        <charset val="204"/>
      </rPr>
      <t>МИНОБР на 01.09.2023</t>
    </r>
    <r>
      <rPr>
        <sz val="8"/>
        <rFont val="Arial"/>
        <family val="2"/>
        <charset val="204"/>
      </rPr>
      <t xml:space="preserve"> Проведен электронный аукцион, определен исполнитель ремонтных работ по 2-м мастерским, начало выполнения работ 01.10.2023г.Подписано соглашение о партнерстве в целях создания и развития образовательно-производственного кластера «Кольский горно-металлургический».Завершен аналитический этап по разработке Стратегии развития ППТ.
</t>
    </r>
    <r>
      <rPr>
        <u/>
        <sz val="8"/>
        <rFont val="Arial"/>
        <family val="2"/>
        <charset val="204"/>
      </rPr>
      <t xml:space="preserve">МИНОБР на 01.10.2023, 01.11.2023 </t>
    </r>
    <r>
      <rPr>
        <sz val="8"/>
        <rFont val="Arial"/>
        <family val="2"/>
        <charset val="204"/>
      </rPr>
      <t>Подписано соглашение о партнерстве в целях создания и развития образовательно-производственного кластера «Кольский горно-металлургический».Завершен аналитический этап по разработке Стратегии развития ППТ, продолжается ремонт 2-х мастерских,так же семинары по разработке Стратегия развития ППТ.</t>
    </r>
    <r>
      <rPr>
        <b/>
        <sz val="8"/>
        <rFont val="Arial"/>
        <family val="2"/>
        <charset val="204"/>
      </rPr>
      <t xml:space="preserve">
</t>
    </r>
    <r>
      <rPr>
        <u/>
        <sz val="8"/>
        <rFont val="Arial"/>
        <family val="2"/>
        <charset val="204"/>
      </rPr>
      <t>МИНОБР на 01.12.2023</t>
    </r>
    <r>
      <rPr>
        <sz val="8"/>
        <rFont val="Arial"/>
        <family val="2"/>
        <charset val="204"/>
      </rPr>
      <t xml:space="preserve"> Продолжается ремонт двух мастерских.С 05.12 по 07.12.2023 проводится Стратегическая сессия  на базе АНО "Вторая школа" по завершению разработки Программы развития ППТ.</t>
    </r>
    <r>
      <rPr>
        <b/>
        <sz val="8"/>
        <rFont val="Arial"/>
        <family val="2"/>
        <charset val="204"/>
      </rPr>
      <t xml:space="preserve">
МИНОБР на 01.01.2024   Продолжается ремонт 2-х мастерских (Электромонтаж, Обработка листового металла).Предоставлен отчет по Стратегической сессии,проводится анализ предложений и идей по итогам стратсессии.Подготовлены технические задания для проведения торгов по закупке оборудования для ремонтируемых мастерских за счет средств АО "КГМК" и средств областного бюджета(учебный норматив).</t>
    </r>
    <r>
      <rPr>
        <sz val="8"/>
        <rFont val="Arial"/>
        <family val="2"/>
        <charset val="204"/>
      </rPr>
      <t xml:space="preserve">
</t>
    </r>
    <r>
      <rPr>
        <b/>
        <sz val="8"/>
        <rFont val="Arial"/>
        <family val="2"/>
        <charset val="204"/>
      </rPr>
      <t>2023 год (28 чел. на 01.01.2024)  По программам профобучения:Электромонтер по ремонту и обслуживанию электрооборудования обучено 10 чел, Сварщик ручной дуговой сварки плавящимся покрытым электродом - 9 чел,, Повар - 9 чел.
2022 год (23 чел. на 01.01.2023) По программам профобучения: Сварщик ручной дуговой сварки плавящимся покрытым электродом (23 чел.).</t>
    </r>
    <r>
      <rPr>
        <sz val="8"/>
        <rFont val="Arial"/>
        <family val="2"/>
        <charset val="204"/>
      </rPr>
      <t xml:space="preserve">
2021 год (130 чел.) По программам СПО: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По программам профобучения: Сварщик ручной дуговой сварки плавящимся покрытым электродом (23 чел.); 19861 Электромонтер по ремонту и обслуживанию электрооборудования (18 чел.).
</t>
    </r>
    <r>
      <rPr>
        <b/>
        <sz val="8"/>
        <rFont val="Arial"/>
        <family val="2"/>
        <charset val="204"/>
      </rPr>
      <t>2022 год (69 чел. на 01.01.2023) По программам СПО: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По программам профобучения:  Машинист электровоза (7 чел.).</t>
    </r>
    <r>
      <rPr>
        <sz val="8"/>
        <rFont val="Arial"/>
        <family val="2"/>
        <charset val="204"/>
      </rPr>
      <t xml:space="preserve">
2021 год (8 чел.) По программам СПО: 43.01.09 Повар, кондитер (6 чел.); По программам профобучения: 16675 Повар (2 чел.).
</t>
    </r>
    <r>
      <rPr>
        <b/>
        <sz val="8"/>
        <rFont val="Arial"/>
        <family val="2"/>
        <charset val="204"/>
      </rPr>
      <t>2022 год (17 чел. на 01.01.2023) По программам профобучения: 16675 Повар (17 чел.).</t>
    </r>
    <r>
      <rPr>
        <sz val="8"/>
        <rFont val="Arial"/>
        <family val="2"/>
        <charset val="204"/>
      </rPr>
      <t xml:space="preserve">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t>
    </r>
    <r>
      <rPr>
        <b/>
        <i/>
        <sz val="9"/>
        <rFont val="Arial"/>
        <family val="2"/>
        <charset val="204"/>
      </rPr>
      <t xml:space="preserve">Важно: </t>
    </r>
    <r>
      <rPr>
        <i/>
        <sz val="9"/>
        <rFont val="Arial"/>
        <family val="2"/>
        <charset val="204"/>
      </rPr>
      <t xml:space="preserve">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1.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средства АО «Кольская ГМК»)):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На 01.10.2021 - создана экспертная рабочая группа для разработки концепции.
На 01.01.2022 -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В настоящее время начат этап разработки документации с целью организации конкурса по выбору разработчика стратегии.
На 01.03.2022 - идет подготовка к объявлению конкурса на выбор такой организации (сбор коммерческих предложений), в срок до 01.05.2022 планируется завершение конкурса.
По состоянию на 01.04.2022 - в связи с неустойчивой и нестабильной экономической ситуацией на производстве «Норникель» инвестиционные проекты пока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t>
    </r>
  </si>
  <si>
    <r>
      <t xml:space="preserve">Реконструкция Дворца культуры "Восход" в пгт Никель
</t>
    </r>
    <r>
      <rPr>
        <b/>
        <sz val="8"/>
        <rFont val="Arial"/>
        <family val="2"/>
        <charset val="204"/>
      </rPr>
      <t>ПРОДОЛЖАЕТСЯ</t>
    </r>
  </si>
  <si>
    <r>
      <rPr>
        <u/>
        <sz val="8"/>
        <rFont val="Arial"/>
        <family val="2"/>
        <charset val="204"/>
      </rPr>
      <t xml:space="preserve">МИНСТРОЙ на 01.08.2022: </t>
    </r>
    <r>
      <rPr>
        <sz val="8"/>
        <rFont val="Arial"/>
        <family val="2"/>
        <charset val="204"/>
      </rPr>
      <t>контракт на корректировку ПД заключен с ООО «Вектра» со сроком завершения работ  до 27.10.2022.
На объекте выполняются работы: демонтажные работы в коридорах (полы, потолок, существующие инженерные сети;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Выполнены работы по усилению здания на 55%.</t>
    </r>
    <r>
      <rPr>
        <b/>
        <sz val="8"/>
        <rFont val="Arial"/>
        <family val="2"/>
        <charset val="204"/>
      </rPr>
      <t xml:space="preserve">  
</t>
    </r>
    <r>
      <rPr>
        <u/>
        <sz val="8"/>
        <rFont val="Arial"/>
        <family val="2"/>
        <charset val="204"/>
      </rPr>
      <t xml:space="preserve">МИНСТРОЙ на 01.09.2022-01.10.2023: </t>
    </r>
    <r>
      <rPr>
        <sz val="8"/>
        <rFont val="Arial"/>
        <family val="2"/>
        <charset val="204"/>
      </rPr>
      <t xml:space="preserve">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t>
    </r>
    <r>
      <rPr>
        <b/>
        <sz val="8"/>
        <rFont val="Arial"/>
        <family val="2"/>
        <charset val="204"/>
      </rPr>
      <t xml:space="preserve">  
</t>
    </r>
    <r>
      <rPr>
        <u/>
        <sz val="8"/>
        <rFont val="Arial"/>
        <family val="2"/>
        <charset val="204"/>
      </rPr>
      <t xml:space="preserve">МИНСТРОЙ на 01.11.2022: </t>
    </r>
    <r>
      <rPr>
        <sz val="8"/>
        <rFont val="Arial"/>
        <family val="2"/>
        <charset val="204"/>
      </rPr>
      <t xml:space="preserve">Выполнены работы по демонтажу системы отопления и и 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t>
    </r>
    <r>
      <rPr>
        <b/>
        <sz val="8"/>
        <rFont val="Arial"/>
        <family val="2"/>
        <charset val="204"/>
      </rPr>
      <t xml:space="preserve">  
</t>
    </r>
    <r>
      <rPr>
        <u/>
        <sz val="8"/>
        <rFont val="Arial"/>
        <family val="2"/>
        <charset val="204"/>
      </rPr>
      <t>МИНСТРОЙ на 01.12.2022:</t>
    </r>
    <r>
      <rPr>
        <sz val="8"/>
        <rFont val="Arial"/>
        <family val="2"/>
        <charset val="204"/>
      </rPr>
      <t xml:space="preserve"> Выполнены работы по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t>
    </r>
    <r>
      <rPr>
        <u/>
        <sz val="8"/>
        <rFont val="Arial"/>
        <family val="2"/>
        <charset val="204"/>
      </rPr>
      <t>МИНСТРОЙ на 01.01.2023:</t>
    </r>
    <r>
      <rPr>
        <sz val="8"/>
        <rFont val="Arial"/>
        <family val="2"/>
        <charset val="204"/>
      </rPr>
      <t xml:space="preserve">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(экспертное сопровождение). 
</t>
    </r>
    <r>
      <rPr>
        <u/>
        <sz val="8"/>
        <rFont val="Arial"/>
        <family val="2"/>
        <charset val="204"/>
      </rPr>
      <t>МИНСТРОЙ на 01.02.2023-01.05.2023:</t>
    </r>
    <r>
      <rPr>
        <sz val="8"/>
        <rFont val="Arial"/>
        <family val="2"/>
        <charset val="204"/>
      </rPr>
      <t xml:space="preserve">  без изменений 
</t>
    </r>
    <r>
      <rPr>
        <u/>
        <sz val="8"/>
        <rFont val="Arial"/>
        <family val="2"/>
        <charset val="204"/>
      </rPr>
      <t>Минстрой на 01.06.2023</t>
    </r>
    <r>
      <rPr>
        <sz val="8"/>
        <rFont val="Arial"/>
        <family val="2"/>
        <charset val="204"/>
      </rPr>
      <t xml:space="preserve">:  Выполняются следующие работы:  усиление колон в объеме не более 89%; усиление обоймы здания 68%; перемещение грунтов в подвале (планировка) 93%; подготовка замены кровли 5%; подготовка основание пола (керамзит) 13%;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Также изменены объемы финансирования: ОБ - 103 170 588,07 руб., МБ - 5 430 030,96 руб. 
</t>
    </r>
    <r>
      <rPr>
        <u/>
        <sz val="8"/>
        <rFont val="Arial"/>
        <family val="2"/>
        <charset val="204"/>
      </rPr>
      <t xml:space="preserve">Минстрой на 01.08.2023: </t>
    </r>
    <r>
      <rPr>
        <sz val="8"/>
        <rFont val="Arial"/>
        <family val="2"/>
        <charset val="204"/>
      </rPr>
      <t xml:space="preserve">Техническая готовность - 15,5 %. Выполняется: работы по усилению колонн и ферм здания, обоймы здания, производится выборка грунта, пробивка технологических проёмов. Проектная документация корректируется. Положительное заключение ГЭ не получено
Минстрой на 01.09.2023:  без изменений 
</t>
    </r>
    <r>
      <rPr>
        <u/>
        <sz val="8"/>
        <rFont val="Arial"/>
        <family val="2"/>
        <charset val="204"/>
      </rPr>
      <t>Минстрой на 01.10.2023</t>
    </r>
    <r>
      <rPr>
        <sz val="8"/>
        <rFont val="Arial"/>
        <family val="2"/>
        <charset val="204"/>
      </rPr>
      <t xml:space="preserve">:Выполняется: работы по усилению колонн и ферм здания, обоймы здания, производится выборка грунта, пробивка технологических проёмов.                                                                                                                                                                                                                                                                       Зафиксировано движение установленных маячков (динамика) по зданию.
</t>
    </r>
    <r>
      <rPr>
        <u/>
        <sz val="8"/>
        <rFont val="Arial"/>
        <family val="2"/>
        <charset val="204"/>
      </rPr>
      <t>Минстрой на 01.11.2023:</t>
    </r>
    <r>
      <rPr>
        <sz val="8"/>
        <rFont val="Arial"/>
        <family val="2"/>
        <charset val="204"/>
      </rPr>
      <t xml:space="preserve"> без изменений.
</t>
    </r>
    <r>
      <rPr>
        <b/>
        <sz val="8"/>
        <rFont val="Arial"/>
        <family val="2"/>
        <charset val="204"/>
      </rPr>
      <t xml:space="preserve">Минстрой на 01.12.2023-01.01.2024: Техническая готовность объекта - 15%. На объекте выполнены: демонтажные работы,  усиление колон; инъектирование (усиление грунтов);  перемещение грунтов в подвале (планировка);  демонтаж системы отопления; демонтаж электрики; усиление и обработка ферм здания (крыша); работы по укрытию кровли. Откорректированная проектная документация (наличие непредвиденных работ, ранее не предусмотренных ПД) находится в  экспертизе (получено положительное заключение технической части проектной документации, требуется заключение  в части расчета сметной стоимости объекта).   
</t>
    </r>
    <r>
      <rPr>
        <u/>
        <sz val="8"/>
        <rFont val="Arial"/>
        <family val="2"/>
        <charset val="204"/>
      </rPr>
      <t>Администрация Печенгского муниц округа на 1.09.2022:</t>
    </r>
    <r>
      <rPr>
        <sz val="8"/>
        <rFont val="Arial"/>
        <family val="2"/>
        <charset val="204"/>
      </rPr>
      <t xml:space="preserve">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укреплению грунтов. Общий объем выполненных работ составляет 10 %</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Общий объем выполненных работ составляет 13 %.</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
</t>
    </r>
    <r>
      <rPr>
        <u/>
        <sz val="8"/>
        <rFont val="Arial"/>
        <family val="2"/>
        <charset val="204"/>
      </rPr>
      <t>Администрация Печенгского муниц округа на 01.02.2023:</t>
    </r>
    <r>
      <rPr>
        <sz val="8"/>
        <rFont val="Arial"/>
        <family val="2"/>
        <charset val="204"/>
      </rPr>
      <t xml:space="preserve"> выполнены следующие монтажные работы: демонтажные работы в объеме 98%, усиление колон в объеме не более 87%, вывоз строительного мусора, инъектирование (усиление грунтов) 80%, усиление обоймы здания 68%, перемещение грунтов в подвале (планировка) 83%, подготовка замены кровли 5%, подготовка основания пола (керамзит) 13%, демонтаж системы отопления 100%, демонтаж электрики 100%, усиление форм здания (крыша) 5%. Выполнены работы по 1 этапу - 98%. Общий объем выполненных работ - 13,5%. Продолжаются работы по корректировке проектно-сметной документации. Общий объем выполненных работ по корректировке проекта - 99%.
</t>
    </r>
    <r>
      <rPr>
        <u/>
        <sz val="8"/>
        <rFont val="Arial"/>
        <family val="2"/>
        <charset val="204"/>
      </rPr>
      <t>Администрация Печенгского муниц округа на 01.03.2023</t>
    </r>
    <r>
      <rPr>
        <sz val="8"/>
        <rFont val="Arial"/>
        <family val="2"/>
        <charset val="204"/>
      </rPr>
      <t>: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82%; усиление обоймы здания 68%; перемещение грунтов в подвале (планировка) 87%; подготовка замены кровли 5%; подготовка основание пола (керамзит) 13%; демонтаж системы отопления 100%; демонтаж электрики 100%; усиление ферм здания (крыша) 8%; пробивка проёмов в стенах 15%. Выполнены работы по 1 этапу – 98%. Общий объем выполненных работ – 14%.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100%; усиление обоймы здания 68%; перемещение грунтов в подвале (планировка) 93%; подготовка замены кровли 5%; подготовка основание пола (керамзит) 13%; демонтаж системы отопления 100%; демонтаж электрики 100%;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09.03.2023г. повторно загружено в экспертизу с устранением выявленных замечаний.
</t>
    </r>
    <r>
      <rPr>
        <u/>
        <sz val="8"/>
        <rFont val="Arial"/>
        <family val="2"/>
        <charset val="204"/>
      </rPr>
      <t>Администрация Печенгского муниц округа на 01.05.2023</t>
    </r>
    <r>
      <rPr>
        <sz val="8"/>
        <rFont val="Arial"/>
        <family val="2"/>
        <charset val="204"/>
      </rPr>
      <t xml:space="preserve">: с изменением - усиление ферм здания (крыша) 70%
</t>
    </r>
    <r>
      <rPr>
        <u/>
        <sz val="8"/>
        <rFont val="Arial"/>
        <family val="2"/>
        <charset val="204"/>
      </rPr>
      <t>Администрация Печенгского муниц округа на 01.06.2023</t>
    </r>
    <r>
      <rPr>
        <sz val="8"/>
        <rFont val="Arial"/>
        <family val="2"/>
        <charset val="204"/>
      </rPr>
      <t xml:space="preserve">: усиление колон в объеме  93%; вывоз строительного мусора;инъектирование (усиление грунтов) 100%; усиление обоймы здания 68%; перемещение грунтов в подвале (планировка) 93%;  подготовка замены кровли 10%; подготовка основание пола (керамзит) 13%; демонтаж системы отопления 100%; демонтаж электрики 100%; усиление и обработка ферм здания (крыша) 75%; пробивка проёмов в стенах 85%. Выполнены работы по 1 этапу – 98%. Общий объем выполненных работ – 15,7%. Общий объем выполненных работ  по корректировке проекта – 99%.Договор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t>
    </r>
    <r>
      <rPr>
        <u/>
        <sz val="8"/>
        <rFont val="Arial"/>
        <family val="2"/>
        <charset val="204"/>
      </rPr>
      <t>Администрация Печенгского муниц округа на 01.07.2023</t>
    </r>
    <r>
      <rPr>
        <sz val="8"/>
        <rFont val="Arial"/>
        <family val="2"/>
        <charset val="204"/>
      </rPr>
      <t xml:space="preserve">: выполнены следующие работы: инъектирование (усиление грунтов) 100%; усиление обоймы здания 68%;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78%; пробивка проёмов в стенах 88%. Выполнены работы по 1 этапу – 98%. Общий объем выполненных работ – 15,8%.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t>
    </r>
    <r>
      <rPr>
        <b/>
        <sz val="8"/>
        <rFont val="Arial"/>
        <family val="2"/>
        <charset val="204"/>
      </rPr>
      <t xml:space="preserve">
</t>
    </r>
    <r>
      <rPr>
        <u/>
        <sz val="8"/>
        <rFont val="Arial"/>
        <family val="2"/>
        <charset val="204"/>
      </rPr>
      <t>Администрация Печенгского муниц округ на 01.08.2023:</t>
    </r>
    <r>
      <rPr>
        <sz val="8"/>
        <rFont val="Arial"/>
        <family val="2"/>
        <charset val="204"/>
      </rPr>
      <t xml:space="preserve"> выполнены следующие работы: усиление обоймы здания 69%;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86%; пробивка проёмов в стенах 89%, монтаж внутренних перегородок 27%. Выполнены работы по 1 этапу – 98%. Общий объем выполненных работ – 15,9%.
Общий объем выполненных работ по корректировке проекта (Договор с ООО «Вектра» № 25/0622 от 27 июня 2022 года) –  99%. Продолжаются работы по прохождение государственной экспертизы, подрядчиком устраняются замечаний экспертизы
</t>
    </r>
    <r>
      <rPr>
        <u/>
        <sz val="8"/>
        <rFont val="Arial"/>
        <family val="2"/>
        <charset val="204"/>
      </rPr>
      <t>Администрация Печенгского муниц округа на 01.09.2023:</t>
    </r>
    <r>
      <rPr>
        <sz val="8"/>
        <rFont val="Arial"/>
        <family val="2"/>
        <charset val="204"/>
      </rPr>
      <t xml:space="preserve"> выполнены следующие работы-усиление обоймы здания 71%,перемещение грунтов в подвале (планировка) 93%, подготовка замены кровли 22%, подготовка основание пола (керамзит) 26%, демонтаж системы отопления 100%,демонтаж электрики 100%, усиление и обработка ферм здания (крыша) 89% ,пробивка проёмов в стенах 89, Монтаж внутренних перегородок – 43%. Выполнены работы по 1 этапу – 98%. Общий объем выполненных работ – 16,0%.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t>
    </r>
    <r>
      <rPr>
        <u/>
        <sz val="8"/>
        <rFont val="Arial"/>
        <family val="2"/>
        <charset val="204"/>
      </rPr>
      <t>Администрация Печенгского муниц округа на 01.10.2023:</t>
    </r>
    <r>
      <rPr>
        <sz val="8"/>
        <rFont val="Arial"/>
        <family val="2"/>
        <charset val="204"/>
      </rPr>
      <t xml:space="preserve"> корректировка проектной и рабочей документации.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t>
    </r>
    <r>
      <rPr>
        <u/>
        <sz val="8"/>
        <rFont val="Arial"/>
        <family val="2"/>
        <charset val="204"/>
      </rPr>
      <t>Администрация Печенгского муниц округа на 01.11.2023:</t>
    </r>
    <r>
      <rPr>
        <sz val="8"/>
        <rFont val="Arial"/>
        <family val="2"/>
        <charset val="204"/>
      </rPr>
      <t xml:space="preserve"> по МК от 09.09.2021 № 01492000023210029850001 с ООО «Энергофонд» выполнены следующие работы: демонтажные работы в объеме 98%;  усиление колон в объеме  95%; вывоз строительного мусора; инъектирование (усиление грунтов) 100%; усиление обоймы здания 76%;  перемещение грунтов в подвале (планировка) 93%; подготовка замены кровли 23%; подготовка основание пола (керамзит) 26%; демонтаж системы отопления 100%; демонтаж электрики 100%; усиление и обработка ферм здания (крыша) 90% ; пробивка проёмов в стенах 89%;  Монтаж внутренних перегородок – 48%. Выполнены работы по 1 этапу – 98%. Общий объем выполненных работ – 16,0%. По корректировке ПСД (Договор с ООО «Вектра» № 25/0622 от  27.06.2022) : получено положительное заключение № 0030-2023 от 12.10.2023. Сметный расчет планируется загрузить в экспертизу до конца ноября 2023 года. Общий объем выполненных работ  по корректировке проекта – 99%. </t>
    </r>
    <r>
      <rPr>
        <b/>
        <sz val="8"/>
        <rFont val="Arial"/>
        <family val="2"/>
        <charset val="204"/>
      </rPr>
      <t xml:space="preserve">
</t>
    </r>
    <r>
      <rPr>
        <u/>
        <sz val="8"/>
        <rFont val="Arial"/>
        <family val="2"/>
        <charset val="204"/>
      </rPr>
      <t>Администрация Печенгского муниц округа на 01.12.2023:</t>
    </r>
    <r>
      <rPr>
        <sz val="8"/>
        <rFont val="Arial"/>
        <family val="2"/>
        <charset val="204"/>
      </rPr>
      <t xml:space="preserve"> По МК от 09.09.2021 № 01492000023210029850001 с ООО «Энергофонд» выполнены следующие строительно-монтажные работы: демонтажные работы в объеме 98%; усиление колон в объеме 95%; вывоз строительного мусора; инъектирование (усиление грунтов) 100%; усиление обоймы здания 78%; перемещение грунтов в подвале (планировка) 93%; замена кровли 28% (общая); замена кровли 100% (зрительный зал); подготовка основания пола (керамзит) 26 %; демонтаж системы отопления 100%; усиление и обработка ферм здания (крыша) 95%; пробивка проемов в стенах 90%; монтаж внутренних перегородок 52%. Выполнены работы по 1 этапу - 98%. Общий объем выполненных работ 16,4%. Общий объем выполненных работ по корректировке проекта 99%. По Договору с ООО "Вектра" № 25/0622 от 27.06.2022: получено положительное заключение по разделу 1040-П/20-КР (№ заключения 0030-2023 от 12.10.2023). Сметный расчет планируется загрузить в экспертизу в декабре 2023 года.</t>
    </r>
    <r>
      <rPr>
        <b/>
        <sz val="8"/>
        <rFont val="Arial"/>
        <family val="2"/>
        <charset val="204"/>
      </rPr>
      <t xml:space="preserve">
Администрация Печенгского муниц округа на 01.01.2024: По МК от 09.09.2021 № 01492000023210029850001 с ООО «Энергофонд» выполнены следующие строительно-монтажные работы: демонтажные работы в объеме 98%; усиление колон в объеме 95%; вывоз строительного мусора; инъектирование (усиление грунтов) 100%; усиление обоймы здания 78%; перемещение грунтов в подвале (планировка) 93%; замена кровли 28% (общая); замена кровли 100% (зрительный зал); подготовка основания пола (керамзит) 26 %; демонтаж системы отопления 100%; усиление и обработка ферм здания (крыша) 95%; пробивка проемов в стенах 90%; монтаж внутренних перегородок 52%. Выполнены работы по 1 этапу - 98%. Общий объем выполненных работ 16,4%. Общий объем выполненных работ по корректировке проекта 99%. По Договору с ООО "Вектра" № 25/0622 от 27.06.2022: получено положительное заключение по разделу 1040-П/20-КР (№ заключения 0030-2023 от 12.10.2023). На отчетную дату сметный расчет в экспертизу не загружен.</t>
    </r>
  </si>
  <si>
    <r>
      <t xml:space="preserve">Реконструкция Дворца культуры "Октябрь" в г. Заполярном
</t>
    </r>
    <r>
      <rPr>
        <b/>
        <sz val="8"/>
        <rFont val="Arial"/>
        <family val="2"/>
        <charset val="204"/>
      </rPr>
      <t>ПРОДОЛЖАЕТСЯ</t>
    </r>
  </si>
  <si>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 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</si>
  <si>
    <r>
      <rPr>
        <u/>
        <sz val="8"/>
        <rFont val="Arial"/>
        <family val="2"/>
        <charset val="204"/>
      </rPr>
      <t>МИНСТРОЙ на 01.09.2022:</t>
    </r>
    <r>
      <rPr>
        <sz val="8"/>
        <rFont val="Arial"/>
        <family val="2"/>
        <charset val="204"/>
      </rPr>
      <t xml:space="preserve"> подрядной организацией проводятся работы по монтажу вентиляции, а также  э/монтажные работы. Затраты: 2867,60 ОБ. </t>
    </r>
    <r>
      <rPr>
        <b/>
        <sz val="8"/>
        <rFont val="Arial"/>
        <family val="2"/>
        <charset val="204"/>
      </rPr>
      <t xml:space="preserve">
</t>
    </r>
    <r>
      <rPr>
        <u/>
        <sz val="8"/>
        <rFont val="Arial"/>
        <family val="2"/>
        <charset val="204"/>
      </rPr>
      <t>МИНСТРОЙ на 01.10.2022:</t>
    </r>
    <r>
      <rPr>
        <sz val="8"/>
        <rFont val="Arial"/>
        <family val="2"/>
        <charset val="204"/>
      </rPr>
      <t xml:space="preserve"> подрядной организацией проводятся работы по монтажу вентиляции (95%) и монтажу оборудования. Ориентировочный срок завершения работ 10.10.2022.  </t>
    </r>
    <r>
      <rPr>
        <b/>
        <sz val="8"/>
        <rFont val="Arial"/>
        <family val="2"/>
        <charset val="204"/>
      </rPr>
      <t xml:space="preserve">
</t>
    </r>
    <r>
      <rPr>
        <u/>
        <sz val="8"/>
        <rFont val="Arial"/>
        <family val="2"/>
        <charset val="204"/>
      </rPr>
      <t>МИНСТРОЙ на 01.11.2022:</t>
    </r>
    <r>
      <rPr>
        <sz val="8"/>
        <rFont val="Arial"/>
        <family val="2"/>
        <charset val="204"/>
      </rPr>
      <t xml:space="preserve"> подрядной организацией завершены и приняты работы по 1 этапу в полном объеме. По 2 этапу срок завершения работ 03.11.2022 ( заключено д/с № 1  к контракту)  </t>
    </r>
    <r>
      <rPr>
        <b/>
        <sz val="8"/>
        <rFont val="Arial"/>
        <family val="2"/>
        <charset val="204"/>
      </rPr>
      <t xml:space="preserve">
</t>
    </r>
    <r>
      <rPr>
        <u/>
        <sz val="8"/>
        <rFont val="Arial"/>
        <family val="2"/>
        <charset val="204"/>
      </rPr>
      <t>МИНСТРОЙ на 01.01.2023:</t>
    </r>
    <r>
      <rPr>
        <sz val="8"/>
        <rFont val="Arial"/>
        <family val="2"/>
        <charset val="204"/>
      </rPr>
      <t xml:space="preserve">  Работы выполнены в полном объеме. Ведутся работы по подключению и запуску оборудования.
</t>
    </r>
    <r>
      <rPr>
        <u/>
        <sz val="8"/>
        <rFont val="Arial"/>
        <family val="2"/>
        <charset val="204"/>
      </rPr>
      <t>МИНСТРОЙ на 01.02.2023:</t>
    </r>
    <r>
      <rPr>
        <sz val="8"/>
        <rFont val="Arial"/>
        <family val="2"/>
        <charset val="204"/>
      </rPr>
      <t xml:space="preserve">  Работы по монтажу вентиляции ДК выполнены в полном объеме.
</t>
    </r>
    <r>
      <rPr>
        <b/>
        <sz val="8"/>
        <rFont val="Arial"/>
        <family val="2"/>
        <charset val="204"/>
      </rPr>
      <t xml:space="preserve">МИНСТРОЙ на 01.03.2023-01.09.2023: без изменений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Работы по монтажу вентиляции выполнены на 95%, Подрядчик ждет поставки оборудования, ориентировочная дата поставки - середина сентября.
</t>
    </r>
    <r>
      <rPr>
        <u/>
        <sz val="8"/>
        <rFont val="Arial"/>
        <family val="2"/>
        <charset val="204"/>
      </rPr>
      <t>Администрация Печенгского муниц округа на 01.10.2022:</t>
    </r>
    <r>
      <rPr>
        <sz val="8"/>
        <rFont val="Arial"/>
        <family val="2"/>
        <charset val="204"/>
      </rPr>
      <t xml:space="preserve"> оборудование поставлено 12.09.2022, производят монтаж оборудования, ориентировочно закончат 1 этап (монтаж) к 07.10.2022.</t>
    </r>
    <r>
      <rPr>
        <b/>
        <sz val="8"/>
        <rFont val="Arial"/>
        <family val="2"/>
        <charset val="204"/>
      </rPr>
      <t xml:space="preserve">
</t>
    </r>
    <r>
      <rPr>
        <u/>
        <sz val="8"/>
        <rFont val="Arial"/>
        <family val="2"/>
        <charset val="204"/>
      </rPr>
      <t xml:space="preserve">Администрация Печенгского муниц округа на 01.11.2022 </t>
    </r>
    <r>
      <rPr>
        <sz val="8"/>
        <rFont val="Arial"/>
        <family val="2"/>
        <charset val="204"/>
      </rPr>
      <t>- проведены воздуховоды, установлено оборудование. Ведутся работы по подключению.</t>
    </r>
    <r>
      <rPr>
        <b/>
        <sz val="8"/>
        <rFont val="Arial"/>
        <family val="2"/>
        <charset val="204"/>
      </rPr>
      <t xml:space="preserve">
</t>
    </r>
    <r>
      <rPr>
        <u/>
        <sz val="8"/>
        <rFont val="Arial"/>
        <family val="2"/>
        <charset val="204"/>
      </rPr>
      <t xml:space="preserve">Администрация Печенгского муниц округа на 01.12.2022: </t>
    </r>
    <r>
      <rPr>
        <sz val="8"/>
        <rFont val="Arial"/>
        <family val="2"/>
        <charset val="204"/>
      </rPr>
      <t>Готово ПСД на реконструкцию ДК и прилегающей территории. ВЕНТИЛЯЦИЯ - на 15.12.2022 назначена приемка работ.</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выполнены работы по монтажу вентиляции в ДК "Октябрь" г. Заполярный, ул. Стрельцова, д. 1а (приняты 14.12.2022, работы оплачены).</t>
    </r>
    <r>
      <rPr>
        <b/>
        <sz val="8"/>
        <rFont val="Arial"/>
        <family val="2"/>
        <charset val="204"/>
      </rPr>
      <t xml:space="preserve">
</t>
    </r>
    <r>
      <rPr>
        <u/>
        <sz val="8"/>
        <rFont val="Arial"/>
        <family val="2"/>
        <charset val="204"/>
      </rPr>
      <t>Администрация Печенгского муниц округа на 01.02.2023, 01.03.2023</t>
    </r>
    <r>
      <rPr>
        <sz val="8"/>
        <rFont val="Arial"/>
        <family val="2"/>
        <charset val="204"/>
      </rPr>
      <t>: по договору, заключенному АНО "Центр социальных проектов "Вторая школа", проектная документация на реконструкцию ДК "Октябрь" проходит экспертизу</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экспертиза сметной документации на заключительной стадии. 05.04.2023 - запланировано совещание с участием АНО "Центр социальных проектов "Вторая школа" для обсуждения заключительных вопросов по проектной документации.</t>
    </r>
    <r>
      <rPr>
        <b/>
        <sz val="8"/>
        <rFont val="Arial"/>
        <family val="2"/>
        <charset val="204"/>
      </rPr>
      <t xml:space="preserve">
</t>
    </r>
    <r>
      <rPr>
        <u/>
        <sz val="8"/>
        <rFont val="Arial"/>
        <family val="2"/>
        <charset val="204"/>
      </rPr>
      <t>Администрация Печенгского муниц округа на 01.05.2023:</t>
    </r>
    <r>
      <rPr>
        <sz val="8"/>
        <rFont val="Arial"/>
        <family val="2"/>
        <charset val="204"/>
      </rPr>
      <t xml:space="preserve"> экспертиза (негосударственного) сметного расчета готова. Проводится работа между администрацией Печенгского  муниципального округа и  АНО "Центр социальных проектов "Вторая школа"  по государственной экспертизе проекта.</t>
    </r>
    <r>
      <rPr>
        <b/>
        <sz val="8"/>
        <rFont val="Arial"/>
        <family val="2"/>
        <charset val="204"/>
      </rPr>
      <t xml:space="preserve">
</t>
    </r>
    <r>
      <rPr>
        <u/>
        <sz val="8"/>
        <rFont val="Arial"/>
        <family val="2"/>
        <charset val="204"/>
      </rPr>
      <t>Администрация Печенгского муниц округа на 01.06.2023-01.08.2023:</t>
    </r>
    <r>
      <rPr>
        <sz val="8"/>
        <rFont val="Arial"/>
        <family val="2"/>
        <charset val="204"/>
      </rPr>
      <t xml:space="preserve"> АНО "Центр социальных проектов "Вторая школа"продолжается работа по государственной экспертизе ПСД.
</t>
    </r>
    <r>
      <rPr>
        <u/>
        <sz val="8"/>
        <rFont val="Arial"/>
        <family val="2"/>
        <charset val="204"/>
      </rPr>
      <t>Администрация Печенгского муниц округа на 01.09.2023, 01.10.2023:</t>
    </r>
    <r>
      <rPr>
        <sz val="8"/>
        <rFont val="Arial"/>
        <family val="2"/>
        <charset val="204"/>
      </rPr>
      <t xml:space="preserve">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
</t>
    </r>
    <r>
      <rPr>
        <u/>
        <sz val="8"/>
        <rFont val="Arial"/>
        <family val="2"/>
        <charset val="204"/>
      </rPr>
      <t xml:space="preserve">Администрация Печенгского муниц округа на 01.11.2023-01.12.2023: </t>
    </r>
    <r>
      <rPr>
        <sz val="8"/>
        <rFont val="Arial"/>
        <family val="2"/>
        <charset val="204"/>
      </rPr>
      <t>ПД прошла негосударственную экспертизу. Необходимо прохождение государственной экспертизы. В настоящее время решается вопрос о заключении дополнительного соглашения с ООО «Вектра» для прохождения ПД гос. экспертизы.</t>
    </r>
    <r>
      <rPr>
        <b/>
        <sz val="8"/>
        <rFont val="Arial"/>
        <family val="2"/>
        <charset val="204"/>
      </rPr>
      <t xml:space="preserve">
Администрация Печенгского муниц округа на 01.01.2024: ПД готова, пройдена негосударственная экспертиза.</t>
    </r>
  </si>
  <si>
    <r>
      <t xml:space="preserve">Капитальный ремонт библиотеки и детской школы искусств в п. Спутник
</t>
    </r>
    <r>
      <rPr>
        <b/>
        <sz val="8"/>
        <rFont val="Arial"/>
        <family val="2"/>
        <charset val="204"/>
      </rPr>
      <t>ЗАВЕРШЕНО в 2022</t>
    </r>
  </si>
  <si>
    <r>
      <rPr>
        <sz val="8"/>
        <rFont val="Arial"/>
        <family val="2"/>
        <charset val="204"/>
      </rPr>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t>
    </r>
    <r>
      <rPr>
        <b/>
        <sz val="8"/>
        <rFont val="Arial"/>
        <family val="2"/>
        <charset val="204"/>
      </rPr>
      <t xml:space="preserve">
МИНСТРОЙ на 01.09.2022: Согласно акту приемки  от 11.08.2022 работы завершены в полном объеме и приняты комиссией.</t>
    </r>
  </si>
  <si>
    <r>
      <t xml:space="preserve">Ремонт помещений сельской библиотеки- филиала № 6 МБКПУ "Печенгское МБО" в с.п. Корзуново
</t>
    </r>
    <r>
      <rPr>
        <b/>
        <sz val="8"/>
        <rFont val="Arial"/>
        <family val="2"/>
        <charset val="204"/>
      </rPr>
      <t>ЗАВЕРШЕНО в 2022</t>
    </r>
  </si>
  <si>
    <r>
      <t xml:space="preserve">МИНКУЛЬТ на 01.08.2022: работы завершены.  Кассовое исполнение 1192,2 тыс рублей. Выполнен ремонт помещений сельской библиотеки - филиала № 6 МБКПУ "Печенгское МБО" в с.п. Корзуново. Адрес объекта -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выполненых работ: общий объем: 107,1 м.кв. Ремонтные работы в абонемент зале </t>
    </r>
    <r>
      <rPr>
        <i/>
        <sz val="8"/>
        <rFont val="Arial"/>
        <family val="2"/>
        <charset val="204"/>
      </rPr>
      <t>(Разборка деревянных заполнений проемов дверных и воротных, установка противопожарных дверей, установка доводчика, ремонт штукатурки откосов внутри здания по камню и бетону цементно-известковым раствором прямолинейных - дверные откосы, окраска водно-дисперсионными акриловыми составами, улучшенная по штукатурке откосов,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улучшенная масляная окраска ранее окрашенных колонн за два раза с расчисткой старой краски до 10%, установка уголков ПВХ на клее, обрамление дверных откосов дверного блока абонемент - читальный зал, разборка плинтусов деревянных,разборка оснований покрытия пола деревянного с лагами,укладка лаг по плитам перекрытий,устройство покрытий дощатых толщиной 28 мм,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b/>
        <sz val="8"/>
        <rFont val="Arial"/>
        <family val="2"/>
        <charset val="204"/>
      </rPr>
      <t xml:space="preserve">. Книгохранилище + читальный зал </t>
    </r>
    <r>
      <rPr>
        <i/>
        <sz val="8"/>
        <rFont val="Arial"/>
        <family val="2"/>
        <charset val="204"/>
      </rPr>
      <t>(расчистка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смена жалюзийных вентиляционных решеток)</t>
    </r>
    <r>
      <rPr>
        <b/>
        <sz val="8"/>
        <rFont val="Arial"/>
        <family val="2"/>
        <charset val="204"/>
      </rPr>
      <t>. Книгохранилище</t>
    </r>
    <r>
      <rPr>
        <i/>
        <sz val="8"/>
        <rFont val="Arial"/>
        <family val="2"/>
        <charset val="204"/>
      </rPr>
      <t xml:space="preserve">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b/>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 демонтаж (разборка) металлических дверных блоков (дверной блок 2,1*0,9 м), установка противопожарных дверей однопольных глухих – входной дверной блок, установка дверного доводчика к металлическим дверям, облицовка дверных откосов декоративными панелями или сэндвич-панелями (внутренние откосы входного дверного блока), установка уголков ПВХ на клее,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акриловыми, водно-дисперсионными, огнестойкими за 2 раза, разборка плинтусов деревянных, разборка покрытий полов из плиток поливинилхлоридных,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b/>
        <sz val="8"/>
        <rFont val="Arial"/>
        <family val="2"/>
        <charset val="204"/>
      </rPr>
      <t>. Тамбур санузла</t>
    </r>
    <r>
      <rPr>
        <i/>
        <sz val="8"/>
        <rFont val="Arial"/>
        <family val="2"/>
        <charset val="204"/>
      </rPr>
      <t xml:space="preserve"> (разборка деревянных заполнений проемов дверных и воротных, установка блоков в наружных и внутренних дверных проемах в каменных стенах, площадь проема до 3 м2, установка и крепление наличников, ремонт штукатурки откосов дверных внутри здания по камню и бетону цементно-известковым раствором, прямолинейных, грунтование водно-дисперсионной грунтовкой поверхностей откосов, сплошное шпатлевание откосов дверных, окраска поливинилацетатными водоэмульсионными составами, улучшенная по штукатурке стен - откосов дверных, расчистка масляной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установка уголков ПВХ на клее (углы стен),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b/>
        <sz val="8"/>
        <rFont val="Arial"/>
        <family val="2"/>
        <charset val="204"/>
      </rPr>
      <t xml:space="preserve">. Туалет </t>
    </r>
    <r>
      <rPr>
        <i/>
        <sz val="8"/>
        <rFont val="Arial"/>
        <family val="2"/>
        <charset val="204"/>
      </rPr>
      <t>(расчистка масляной краски со стен, разборка плинтусов цементных, разборка покрытий полов из керамических плиток, разборка стяжки цементной толщ 20 мм, демонтаж унитазов (с сохранением материала), демонтаж умывальников с постаментом (с сохранением материала), снятие смесителя без душевой сетки (с сохранением материала), грунтование водно-дисперсионной грунтовкой поверхностей стен, 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 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 устройство стяжек пола из выравнивающей смеси толщ. 20 мм, 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 установка унитазов с бачком непосредственно присоединенным - ранее снятых, установка умывальников одиночных без подводки воды с постаментом - ранее снятых, установка смесителей - ранее снятых, сплошное шпатлевание стены в нише канализационного стояка, окраска поливинилацетатными водоэмульсионными составами, улучшенная по штукатурке стены в нише канализации, масляная окраска канализационных чугунных труб диаметром 100 мм (2,65 м), количество окрасок 2, смена вентиляционных решеток</t>
    </r>
    <r>
      <rPr>
        <b/>
        <sz val="8"/>
        <rFont val="Arial"/>
        <family val="2"/>
        <charset val="204"/>
      </rPr>
      <t xml:space="preserve">). Сантехнические работы </t>
    </r>
    <r>
      <rPr>
        <i/>
        <sz val="8"/>
        <rFont val="Arial"/>
        <family val="2"/>
        <charset val="204"/>
      </rPr>
      <t>(демонтаж радиаторов весом до 80 кг, установка радиаторов чугунных)</t>
    </r>
    <r>
      <rPr>
        <b/>
        <sz val="8"/>
        <rFont val="Arial"/>
        <family val="2"/>
        <charset val="204"/>
      </rPr>
      <t xml:space="preserve">.  Дата окончания работ: 30.05.2022 года. Работы приняты 31.05.2022 года.         </t>
    </r>
  </si>
  <si>
    <r>
      <t xml:space="preserve">Ремонт помещений МБУК "Дворец культуры "Восход" (сельского клуба в п. Раякоски)
</t>
    </r>
    <r>
      <rPr>
        <b/>
        <sz val="8"/>
        <rFont val="Arial"/>
        <family val="2"/>
        <charset val="204"/>
      </rPr>
      <t>ЗАВЕРШЕНО в 2022</t>
    </r>
  </si>
  <si>
    <r>
      <rPr>
        <u/>
        <sz val="8"/>
        <rFont val="Arial"/>
        <family val="2"/>
        <charset val="204"/>
      </rPr>
      <t xml:space="preserve">МИНКУЛЬТ на 01.08.2022: </t>
    </r>
    <r>
      <rPr>
        <sz val="8"/>
        <rFont val="Arial"/>
        <family val="2"/>
        <charset val="204"/>
      </rPr>
      <t xml:space="preserve">В областном бюджете предусмотрено 2448,5 тыс. рублей, в метном бюджете - 1859,45 тыс. рублей. В настоящее время работы выполнены на 80%. Заканчиваются работы по внутренней отделке. Установлены окна и двери. 
</t>
    </r>
    <r>
      <rPr>
        <u/>
        <sz val="8"/>
        <rFont val="Arial"/>
        <family val="2"/>
        <charset val="204"/>
      </rPr>
      <t>МИНКУЛЬТ на 01.09.2022:</t>
    </r>
    <r>
      <rPr>
        <sz val="8"/>
        <rFont val="Arial"/>
        <family val="2"/>
        <charset val="204"/>
      </rPr>
      <t xml:space="preserve">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t>
    </r>
    <r>
      <rPr>
        <b/>
        <sz val="8"/>
        <rFont val="Arial"/>
        <family val="2"/>
        <charset val="204"/>
      </rPr>
      <t xml:space="preserve">МИНКУЛЬТ на 01.10.2022: 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выполненых работ: общий объем: 434,3 м.кв. Детская игровая </t>
    </r>
    <r>
      <rPr>
        <i/>
        <sz val="8"/>
        <rFont val="Arial"/>
        <family val="2"/>
        <charset val="204"/>
      </rPr>
      <t>(Устройство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оклееных стеклообоями, красками за 2 раза,разборка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b/>
        <sz val="8"/>
        <rFont val="Arial"/>
        <family val="2"/>
        <charset val="204"/>
      </rPr>
      <t xml:space="preserve">.Кладовка </t>
    </r>
    <r>
      <rPr>
        <i/>
        <sz val="8"/>
        <rFont val="Arial"/>
        <family val="2"/>
        <charset val="204"/>
      </rPr>
      <t>(Улучшенная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t>
    </r>
    <r>
      <rPr>
        <b/>
        <sz val="8"/>
        <rFont val="Arial"/>
        <family val="2"/>
        <charset val="204"/>
      </rPr>
      <t xml:space="preserve">.Коридор </t>
    </r>
    <r>
      <rPr>
        <i/>
        <sz val="8"/>
        <rFont val="Arial"/>
        <family val="2"/>
        <charset val="204"/>
      </rPr>
      <t>(Устройство подвесных потолков по каркасу из оцинкованного профиля, 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нерубленых стенах, площадь проема до 3 м2 с наличниками,установка противопожарных дверей однопольных глухих,демонтаж дверных коробок в каменных стенах с отбивкой штукатурки в откосах,облицовка дверного проема (откоса) декоративными панелями МДФ,установка и крепление наличников с двух сторон,улучшенная масляная окраска ранее окрашенных дверей за два раза с расчисткой старой краски до 35% - двери шкафа,разборка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b/>
        <sz val="8"/>
        <rFont val="Arial"/>
        <family val="2"/>
        <charset val="204"/>
      </rPr>
      <t xml:space="preserve">.Тамбур </t>
    </r>
    <r>
      <rPr>
        <i/>
        <sz val="8"/>
        <rFont val="Arial"/>
        <family val="2"/>
        <charset val="204"/>
      </rPr>
      <t>(улучшенная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t>
    </r>
    <r>
      <rPr>
        <b/>
        <sz val="8"/>
        <rFont val="Arial"/>
        <family val="2"/>
        <charset val="204"/>
      </rPr>
      <t xml:space="preserve">.Бильярдный зал </t>
    </r>
    <r>
      <rPr>
        <i/>
        <sz val="8"/>
        <rFont val="Arial"/>
        <family val="2"/>
        <charset val="204"/>
      </rPr>
      <t>(устройство подвесных потолков  по каркасу из оцинкованного профиля,снятие обоев простых и улучшенных, разборка обшивки стен из ДВП, разборка облицовки стен из деревянных реек,облицовка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материалов,разборка покрытий полов из плиток поливинилхлоридных,устройство покрытий из плит OSB,устройство покрытий из линолеума на клее ,устройство плинтусов из МДФ на клее,улучшенная масляная окраска ранее окрашенных окон за два раза с расчисткой старой краски более 35%)</t>
    </r>
    <r>
      <rPr>
        <b/>
        <sz val="8"/>
        <rFont val="Arial"/>
        <family val="2"/>
        <charset val="204"/>
      </rPr>
      <t>.Комнаты</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оклееных стеклообоями, красками за 2 раза,разборка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b/>
        <sz val="8"/>
        <rFont val="Arial"/>
        <family val="2"/>
        <charset val="204"/>
      </rPr>
      <t xml:space="preserve"> Коридор </t>
    </r>
    <r>
      <rPr>
        <i/>
        <sz val="8"/>
        <rFont val="Arial"/>
        <family val="2"/>
        <charset val="204"/>
      </rPr>
      <t>(разборка плинтусов деревянных потолочных,разборка подшивки потолков деревянных реек,разборка покрытий и перекрытий изделиями из волокнистых и зернистых материалов насухо,разборка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нерубленых стенах, площадь проема до 3 м2 c наличниками, установка блоков из ПВХ в наружных и внутренних дверных проемах в перегородках и деревянных нерубленных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мм,облицовка стен на клее из сухих смесей с плинтусными и угловыми плитками в общественных зданиях по дереву,улучшенная масляная окраска ранее окрашенных окон за два раза с расчисткой старой краски более 35%)</t>
    </r>
    <r>
      <rPr>
        <b/>
        <sz val="8"/>
        <rFont val="Arial"/>
        <family val="2"/>
        <charset val="204"/>
      </rPr>
      <t xml:space="preserve">.Туалет женский </t>
    </r>
    <r>
      <rPr>
        <i/>
        <sz val="8"/>
        <rFont val="Arial"/>
        <family val="2"/>
        <charset val="204"/>
      </rPr>
      <t>(демонтаж потолков реечных алюминиевых,устройство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плиток,разборка каркасных перегородок из брусков (кабинки) ,облицовка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перегородок,разборка покрытий полов из керамических плиток,устройство стяжек цементных толщиной 20 мм,устройство покрытий из плит керамогранитных размером 40х40 см,улучшенная масляная окраска ранее окрашенных окон за два раза с расчисткой старой краски более 35%)</t>
    </r>
    <r>
      <rPr>
        <b/>
        <sz val="8"/>
        <rFont val="Arial"/>
        <family val="2"/>
        <charset val="204"/>
      </rPr>
      <t xml:space="preserve">.Туалет мужской </t>
    </r>
    <r>
      <rPr>
        <i/>
        <sz val="8"/>
        <rFont val="Arial"/>
        <family val="2"/>
        <charset val="204"/>
      </rPr>
      <t>(демонтаж потолков реечных алюминиевых ,устройство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клее,разборка покрытий полов из керамических плиток,устройство стяжек цементных толщиной 20 мм,устройство покрытий из плит керамогранитных,улучшенная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нерубленных стенах площадью проема до 3 м2 - в санкабинках)</t>
    </r>
    <r>
      <rPr>
        <b/>
        <sz val="8"/>
        <rFont val="Arial"/>
        <family val="2"/>
        <charset val="204"/>
      </rPr>
      <t xml:space="preserve">.Зал </t>
    </r>
    <r>
      <rPr>
        <i/>
        <sz val="8"/>
        <rFont val="Arial"/>
        <family val="2"/>
        <charset val="204"/>
      </rPr>
      <t>(окрашивание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полов,покрытие полов паркетным лаком за 2 раза,улучшенная масляная окраска ранее окрашенных полов за два раза с расчисткой старой краски более 35% - сцена,разборка деревянных заполнений проемов оконных с подоконными дсками,установка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остекления,установка подоконных досок из ПВХ в каркасных стенах,облицовка оконных и дверных откосов листами из синтетических материалов на клее - облицовка сэндвич-панелями,смена обделок из листовой стали  отливов шириной  0,2 м,установка уголков ПВХ на клее</t>
    </r>
    <r>
      <rPr>
        <b/>
        <sz val="8"/>
        <rFont val="Arial"/>
        <family val="2"/>
        <charset val="204"/>
      </rPr>
      <t>). Холл</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проемом,разборка плинтусов деревянных и из пластмассовых материалов,азборка покрытий полов из плиток поливинилхлоридных,разборка облицовки пола из тесаного камня, устройство стяжек цементных толщиной 20 мм,устройство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t>
    </r>
    <r>
      <rPr>
        <b/>
        <sz val="8"/>
        <rFont val="Arial"/>
        <family val="2"/>
        <charset val="204"/>
      </rPr>
      <t xml:space="preserve"> Электромонтажные работы</t>
    </r>
    <r>
      <rPr>
        <i/>
        <sz val="8"/>
        <rFont val="Arial"/>
        <family val="2"/>
        <charset val="204"/>
      </rPr>
      <t xml:space="preserve"> (демонтаж светильников с лампами накаливания,демонтаж светильников для люминесцентных ламп, монтаж:,светильник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материала,установка унитазов с бачком непосредственно присоединенным ранее демонтированных,демонтаж умывальников и раковин,установка умывальников одиночных с подводкой холодной и горячей воды с пьедесталом,установка смесителей,демонтаж писсуаров,установка писсуаров настенных,смена вентилей и клапанов обратных муфтовых диаметром до 32 мм,демонтаж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мм,смена трубопроводов чугунных  на полиэтиленовые канализационные трубы диаметром до 100 мм)</t>
    </r>
    <r>
      <rPr>
        <b/>
        <sz val="8"/>
        <rFont val="Arial"/>
        <family val="2"/>
        <charset val="204"/>
      </rPr>
      <t xml:space="preserve">.
Дата окончания работ: 07.09.2022 года. Работы приняты 16.09.2022 года          </t>
    </r>
  </si>
  <si>
    <r>
      <t xml:space="preserve">Выполнение ремонтных работ 1 этажа в МБУ ДО "Детская художественная школа № 1" в н.п. Никель 
</t>
    </r>
    <r>
      <rPr>
        <b/>
        <sz val="8"/>
        <rFont val="Arial"/>
        <family val="2"/>
        <charset val="204"/>
      </rPr>
      <t>ЗАВЕРШЕНО в 2022</t>
    </r>
  </si>
  <si>
    <t xml:space="preserve">МИНКУЛЬТ на 01.08.2022: работы завершены.  Кассовое исполнение 399,0 тыс рыблей.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выполненых работ: 15,2 м.кв.
Дата окончания работ: 10.07.2022 года, работы приняты: 12.07.2022 года.  </t>
  </si>
  <si>
    <r>
      <t xml:space="preserve">Выполнение ремонтных работ  МБУ ДО "Детская музыкальная школа № 2" в г.п. Заполярный (ремонт центрального крыльца, фасада) 
</t>
    </r>
    <r>
      <rPr>
        <b/>
        <sz val="8"/>
        <rFont val="Arial"/>
        <family val="2"/>
        <charset val="204"/>
      </rPr>
      <t>ЗАВЕРШЕНО в 2022</t>
    </r>
  </si>
  <si>
    <r>
      <rPr>
        <u/>
        <sz val="8"/>
        <rFont val="Arial"/>
        <family val="2"/>
        <charset val="204"/>
      </rPr>
      <t>МИНКУЛЬТна 01.08.2020:</t>
    </r>
    <r>
      <rPr>
        <sz val="8"/>
        <rFont val="Arial"/>
        <family val="2"/>
        <charset val="204"/>
      </rPr>
      <t xml:space="preserve"> в областном бюджете предусмотрено 3255,9 тыс. рублей, в местном бюджете - 459,4 тыс. рублей.
В настоящее время работы выполнены на 40%. Фасад здания оштукатурен. Ведутся работы по ремонту крыльца.
</t>
    </r>
    <r>
      <rPr>
        <u/>
        <sz val="8"/>
        <rFont val="Arial"/>
        <family val="2"/>
        <charset val="204"/>
      </rPr>
      <t xml:space="preserve">МИНКУЛЬТна 01.09.2022: </t>
    </r>
    <r>
      <rPr>
        <sz val="8"/>
        <rFont val="Arial"/>
        <family val="2"/>
        <charset val="204"/>
      </rPr>
      <t>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t>
    </r>
    <r>
      <rPr>
        <b/>
        <sz val="8"/>
        <rFont val="Arial"/>
        <family val="2"/>
        <charset val="204"/>
      </rPr>
      <t xml:space="preserve">
</t>
    </r>
    <r>
      <rPr>
        <u/>
        <sz val="8"/>
        <rFont val="Arial"/>
        <family val="2"/>
        <charset val="204"/>
      </rPr>
      <t>МИНКУЛЬТ на 01.10.2022:</t>
    </r>
    <r>
      <rPr>
        <sz val="8"/>
        <rFont val="Arial"/>
        <family val="2"/>
        <charset val="204"/>
      </rPr>
      <t xml:space="preserve"> Работы у Подрядчика не приняты, в связи с нарушениями и дефектами.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(штукатурка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t>
    </r>
    <r>
      <rPr>
        <b/>
        <sz val="8"/>
        <rFont val="Arial"/>
        <family val="2"/>
        <charset val="204"/>
      </rPr>
      <t xml:space="preserve">
</t>
    </r>
    <r>
      <rPr>
        <u/>
        <sz val="8"/>
        <rFont val="Arial"/>
        <family val="2"/>
        <charset val="204"/>
      </rPr>
      <t>МИНКУЛЬТ на 01.12.2022:</t>
    </r>
    <r>
      <rPr>
        <sz val="8"/>
        <rFont val="Arial"/>
        <family val="2"/>
        <charset val="204"/>
      </rPr>
      <t xml:space="preserve"> Работы практически выполнены. Приемка запланирована на 06.01.2023.
</t>
    </r>
    <r>
      <rPr>
        <b/>
        <sz val="8"/>
        <rFont val="Arial"/>
        <family val="2"/>
        <charset val="204"/>
      </rPr>
      <t xml:space="preserve">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выполненых работ:общий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работ,разборка бетонного крыльца (2,05*2,2 м),очистка поверхности фасадов, гладкой (цоколь, фронтон, откосы),отбивка штукатурки с поверхностей стен,устройство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мм,ремонт штукатурки гладких фасадов по камню и бетону цементно-известковым раствором площадью отдельных мест более 5 м2 толщиной слоя 30 мм,ремонт штукатурки гладких фасадов по камню и бетону цементно-известковым раствором площадью отдельных мест более 5 м2 толщиной слоя 50 мм,ремонт штукатурки наружных прямолинейных откосов по камню и бетону цементно-известковым раствором - оконных и дверных,сплошная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откосов,окраска фасада, цоколя, фронтона и откосов по подготовленной поверхности поливинилацетатная за 2 раза,окраска масляными составами ранее окрашенных металлических решеток и оград без рельефа за 2 раза - окраска решеток с торцов козырька запасного выхода,разборка деревянных заполнений проемов дверных и воротных, установка блока дверного противопожарного,установка дверного доводчика к металлическим дверям,ремонт штукатурки наружных прямолинейных откосов дверного блока по камню и бетону цементно-известковым раствором с двух сторон.Дополнительные работы:устройство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b/>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приямка,ремонт штукатурки гладкой поверхности козырька толщиной слоя 20 мм,сплошная шпаклевка ранее оштукатуренных поверхностей цементно-поливинилацетатным составом - шпаклевание козырька,улучшенная окраска ранее окрашенных фасадов с расчисткой старой краски более 35% - Окраска козырька,очистка поверхности щетками - Очистка от старой краски металлических колонн,окраска масляными составами ранее окрашенных поверхностей труб стальных за 2 раза – Окраска металлических колонн,монтаж перил,установка решетки в приямок ранее демонтированной).</t>
    </r>
    <r>
      <rPr>
        <b/>
        <sz val="8"/>
        <rFont val="Arial"/>
        <family val="2"/>
        <charset val="204"/>
      </rPr>
      <t xml:space="preserve">
Дата окончания работ: 07.12.2022 года, работы приняты 13.12.2022 года.  </t>
    </r>
  </si>
  <si>
    <r>
      <t xml:space="preserve">Выполнение ремонтных работ МБУ ДО «Детская художественная школа
№ 2» г.п. Заполярный 
</t>
    </r>
    <r>
      <rPr>
        <b/>
        <sz val="8"/>
        <rFont val="Arial"/>
        <family val="2"/>
        <charset val="204"/>
      </rPr>
      <t>ЗАВЕРШЕНО в 2022</t>
    </r>
  </si>
  <si>
    <r>
      <t>МИНКУЛЬТ 01.08.2022: работы завершены. Кассовое исполнение 2200,5 тыс рублей.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выполненых работ: 113,4 м.кв  Помещение «Мастерская»</t>
    </r>
    <r>
      <rPr>
        <i/>
        <sz val="8"/>
        <rFont val="Arial"/>
        <family val="2"/>
        <charset val="204"/>
      </rPr>
      <t xml:space="preserve"> (демонтаж: 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 строительные работы:устройство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,уветильник в подвесных потолках ранее демонтированный,сплошное шпатлевание  потолков за 2 раза,окраска водно-дисперсионными акриловыми составами улучшенная по сборным конструкциям потолков, подготовленным под окраску за 2 раза,установка уголков ПВХ на клее ,уветильник потолочный или настенный с креплением винтами или болтами для помещений с нормальными условиями среды,установка плинтусов потолочных на клее – галтель, прокладка труб гофрированных ПВХ для защиты проводов и кабелей,затягивание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неутопленного типа при открытой проводке,установка блоков двухстворчатого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- 1 шт.,установка экранов на приборы отопления).</t>
    </r>
    <r>
      <rPr>
        <b/>
        <sz val="8"/>
        <rFont val="Arial"/>
        <family val="2"/>
        <charset val="204"/>
      </rPr>
      <t xml:space="preserve">Помещение «Холл» </t>
    </r>
    <r>
      <rPr>
        <i/>
        <sz val="8"/>
        <rFont val="Arial"/>
        <family val="2"/>
        <charset val="204"/>
      </rPr>
      <t>(демонтаж:разборка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материала,разборка деревянных заполнений проемов оконных с подоконными досками,строительные работы,устройство покрытий из плит древесностружечных - из плит OSB толщиной 10мм,устройство покрытий из линолеума на клее,устройство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 ,окраска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,светильник в подвесных потолках ранее демонтированный,сплошное шпатлевание  потолков за 2 раза,скраска водно-дисперсионными акриловыми составами улучшенная по сборным конструкциям потолков, подготовленным под окраску за 2 раза,установка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пятистворчатых, в том числе при наличии створок глухого остекления,установка подоконных досок из ПВХ в каменных стенах толщиной свыше 0,51 м, 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глухих,пробивка проемов со сплошным выравниванием откосов в перегородках железобетонных,установка блоков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отопления,облицовка стен гипсокартонными листами на клее).</t>
    </r>
    <r>
      <rPr>
        <b/>
        <sz val="8"/>
        <rFont val="Arial"/>
        <family val="2"/>
        <charset val="204"/>
      </rPr>
      <t xml:space="preserve">
Дата окончания работ: 17.07.2022 года, работы приняты 22.07.2022 года.  </t>
    </r>
  </si>
  <si>
    <r>
      <t xml:space="preserve">Выполнение работ по утеплению чердачного помещения МБУДО
«Детская музыкальная школа № 1» п. Никель 
</t>
    </r>
    <r>
      <rPr>
        <b/>
        <sz val="8"/>
        <rFont val="Arial"/>
        <family val="2"/>
        <charset val="204"/>
      </rPr>
      <t>ЗАВЕРШЕНО в 2022</t>
    </r>
  </si>
  <si>
    <t>МИНКУЛЬТ на 01.08.2022: работы завершены. Кассовое исполнение 660,9 тыс рублей.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</si>
  <si>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Приобретение музыкальных инструментов в МБУДО «Детская
музыкальная школа № 3» в п. Спутник, МБУДО «ДМШ № 1» в п. Никель,
МБУДО «ДМШ № 2» в г.п. Заполярный
</t>
    </r>
    <r>
      <rPr>
        <b/>
        <sz val="8"/>
        <rFont val="Arial"/>
        <family val="2"/>
        <charset val="204"/>
      </rPr>
      <t>ЗАВЕРШЕНО в 2022</t>
    </r>
  </si>
  <si>
    <r>
      <rPr>
        <u/>
        <sz val="8"/>
        <rFont val="Arial"/>
        <family val="2"/>
        <charset val="204"/>
      </rPr>
      <t>МИНКУЛЬТ на 01.08.2022:</t>
    </r>
    <r>
      <rPr>
        <sz val="8"/>
        <rFont val="Arial"/>
        <family val="2"/>
        <charset val="204"/>
      </rPr>
      <t xml:space="preserve"> В областном бюджете предусмотрено 3473,86 тыс. рублей, в метном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t>
    </r>
    <r>
      <rPr>
        <u/>
        <sz val="8"/>
        <rFont val="Arial"/>
        <family val="2"/>
        <charset val="204"/>
      </rPr>
      <t>МИНКУЛЬТ на 01.09.2022:</t>
    </r>
    <r>
      <rPr>
        <sz val="8"/>
        <rFont val="Arial"/>
        <family val="2"/>
        <charset val="204"/>
      </rPr>
      <t xml:space="preserve"> Инструменты уже в пути.</t>
    </r>
    <r>
      <rPr>
        <b/>
        <sz val="8"/>
        <rFont val="Arial"/>
        <family val="2"/>
        <charset val="204"/>
      </rPr>
      <t xml:space="preserve">
МИНКУЛЬТ на 01.10.2022: Инструменты все поступили в учреждения. МБДОУ "ДМШ №1" в п.Никель приобретены музыкальные интрументы: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b/>
        <sz val="8"/>
        <rFont val="Arial"/>
        <family val="2"/>
        <charset val="204"/>
      </rPr>
      <t xml:space="preserve"> МБДОУ "ДМШ №2" в г. Заполярный приобретены музыкальные интрументы:</t>
    </r>
    <r>
      <rPr>
        <i/>
        <sz val="8"/>
        <rFont val="Arial"/>
        <family val="2"/>
        <charset val="204"/>
      </rPr>
      <t xml:space="preserve"> пианино марки "Соната"- 1 шт  (поставищик ООО «Свет и музыка», дата поставки 04.04.2022 года). МБДОУ "ДМШ №3" в п. Спутник приобретены музыкальные интрументы:рояль Kawai GL-10 M/PEP- 1 шт (поставщик ООО «ЭРНИ»,дата поставки 17.06.2022 года),пианино "Соната"- 2 шт. (поставищик ООО «Свет и музыка», дата поставки 17.05.2022 года).</t>
    </r>
  </si>
  <si>
    <r>
      <t xml:space="preserve">Строительство спортивного комплекса для размещения ДЮСШ в пгт Никель
</t>
    </r>
    <r>
      <rPr>
        <b/>
        <sz val="8"/>
        <rFont val="Arial"/>
        <family val="2"/>
        <charset val="204"/>
      </rPr>
      <t>РЕШАЕТСЯ ВОПРОС О ЦЕЛЕСООБРАЗНОСТИ МЕРОПРИЯТИЯ</t>
    </r>
  </si>
  <si>
    <r>
      <rPr>
        <u/>
        <sz val="8"/>
        <rFont val="Arial"/>
        <family val="2"/>
        <charset val="204"/>
      </rPr>
      <t>Администрация Печенгского муниц округа:</t>
    </r>
    <r>
      <rPr>
        <sz val="8"/>
        <rFont val="Arial"/>
        <family val="2"/>
        <charset val="204"/>
      </rPr>
      <t xml:space="preserve"> строительство спортивного комплекса запланировано на 2023 год</t>
    </r>
    <r>
      <rPr>
        <b/>
        <sz val="8"/>
        <rFont val="Arial"/>
        <family val="2"/>
        <charset val="204"/>
      </rPr>
      <t xml:space="preserve">
</t>
    </r>
    <r>
      <rPr>
        <u/>
        <sz val="8"/>
        <rFont val="Arial"/>
        <family val="2"/>
        <charset val="204"/>
      </rPr>
      <t xml:space="preserve">Администрация Печенгского муниц округа на 01.02.2023-01.03.2023: </t>
    </r>
    <r>
      <rPr>
        <sz val="8"/>
        <rFont val="Arial"/>
        <family val="2"/>
        <charset val="204"/>
      </rPr>
      <t xml:space="preserve">АНО "Центр социальных проектов "Вторая школа" продолжает подготовительную работу, проводит консультации с заинтересованными сторонами.             </t>
    </r>
    <r>
      <rPr>
        <b/>
        <sz val="8"/>
        <rFont val="Arial"/>
        <family val="2"/>
        <charset val="204"/>
      </rPr>
      <t xml:space="preserve">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xml:space="preserve">: решается вопрос о целесообразности строительства ДЮСШ в пгт. Никель исходя из сложившейся социально-экономической ситуации
</t>
    </r>
    <r>
      <rPr>
        <b/>
        <sz val="8"/>
        <rFont val="Arial"/>
        <family val="2"/>
        <charset val="204"/>
      </rPr>
      <t>Администрация Печенгского муниц округа на 01.07.2023-01.01.2024: без изменений</t>
    </r>
  </si>
  <si>
    <r>
      <t xml:space="preserve">Капитальный ремонт лыжной трассы в г. Заполярном
</t>
    </r>
    <r>
      <rPr>
        <b/>
        <sz val="8"/>
        <rFont val="Arial"/>
        <family val="2"/>
        <charset val="204"/>
      </rPr>
      <t>ЗАВЕРШЕНО в 2022</t>
    </r>
  </si>
  <si>
    <r>
      <rPr>
        <u/>
        <sz val="8"/>
        <rFont val="Arial"/>
        <family val="2"/>
        <charset val="204"/>
      </rPr>
      <t>МИНСТРОЙ на 01.09.2022:</t>
    </r>
    <r>
      <rPr>
        <sz val="8"/>
        <rFont val="Arial"/>
        <family val="2"/>
        <charset val="204"/>
      </rPr>
      <t xml:space="preserve">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t>
    </r>
    <r>
      <rPr>
        <b/>
        <sz val="8"/>
        <rFont val="Arial"/>
        <family val="2"/>
        <charset val="204"/>
      </rPr>
      <t xml:space="preserve">.
</t>
    </r>
    <r>
      <rPr>
        <u/>
        <sz val="8"/>
        <rFont val="Arial"/>
        <family val="2"/>
        <charset val="204"/>
      </rPr>
      <t>МИНСТРОЙ на 01.10.2022:</t>
    </r>
    <r>
      <rPr>
        <sz val="8"/>
        <rFont val="Arial"/>
        <family val="2"/>
        <charset val="204"/>
      </rPr>
      <t xml:space="preserve"> Второй контракт заключен 16.09.2022  на приобретение и монтаж раздевалок для спортсменов в рамках капитального ремонта, выплачен аванс. </t>
    </r>
    <r>
      <rPr>
        <b/>
        <sz val="8"/>
        <rFont val="Arial"/>
        <family val="2"/>
        <charset val="204"/>
      </rPr>
      <t xml:space="preserve">
</t>
    </r>
    <r>
      <rPr>
        <u/>
        <sz val="8"/>
        <rFont val="Arial"/>
        <family val="2"/>
        <charset val="204"/>
      </rPr>
      <t xml:space="preserve">МИНСТРОЙ на 01.11.2022: </t>
    </r>
    <r>
      <rPr>
        <sz val="8"/>
        <rFont val="Arial"/>
        <family val="2"/>
        <charset val="204"/>
      </rPr>
      <t xml:space="preserve">Работы по 1 этапу (освещение) выполнены в полном объеме и приняты комиссией. Работы по 2 этапу (установке раздевалок) будут завершены до 15.12.2022.  </t>
    </r>
    <r>
      <rPr>
        <b/>
        <sz val="8"/>
        <rFont val="Arial"/>
        <family val="2"/>
        <charset val="204"/>
      </rPr>
      <t xml:space="preserve">  
</t>
    </r>
    <r>
      <rPr>
        <u/>
        <sz val="8"/>
        <rFont val="Arial"/>
        <family val="2"/>
        <charset val="204"/>
      </rPr>
      <t>МИНСТРОЙ на 01.12.2022:</t>
    </r>
    <r>
      <rPr>
        <sz val="8"/>
        <rFont val="Arial"/>
        <family val="2"/>
        <charset val="204"/>
      </rPr>
      <t xml:space="preserve"> Работы по 2 этапу на стадии завершения.
</t>
    </r>
    <r>
      <rPr>
        <b/>
        <sz val="8"/>
        <rFont val="Arial"/>
        <family val="2"/>
        <charset val="204"/>
      </rPr>
      <t xml:space="preserve">МИНСТРОЙ на 01.01.2023: Работы по объекту завершены в полном объеме.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t>
    </r>
    <r>
      <rPr>
        <u/>
        <sz val="8"/>
        <rFont val="Arial"/>
        <family val="2"/>
        <charset val="204"/>
      </rPr>
      <t>Администрация Печенгского муниц округа на 01.09.2022:</t>
    </r>
    <r>
      <rPr>
        <sz val="8"/>
        <rFont val="Arial"/>
        <family val="2"/>
        <charset val="204"/>
      </rPr>
      <t xml:space="preserve">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t>
    </r>
    <r>
      <rPr>
        <b/>
        <sz val="8"/>
        <rFont val="Arial"/>
        <family val="2"/>
        <charset val="204"/>
      </rPr>
      <t xml:space="preserve">
</t>
    </r>
    <r>
      <rPr>
        <u/>
        <sz val="8"/>
        <rFont val="Arial"/>
        <family val="2"/>
        <charset val="204"/>
      </rPr>
      <t>Администрация Печенгского муниц округа на 01.10.2022:</t>
    </r>
    <r>
      <rPr>
        <sz val="8"/>
        <rFont val="Arial"/>
        <family val="2"/>
        <charset val="204"/>
      </rPr>
      <t xml:space="preserve"> 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t>
    </r>
    <r>
      <rPr>
        <b/>
        <sz val="8"/>
        <rFont val="Arial"/>
        <family val="2"/>
        <charset val="204"/>
      </rPr>
      <t xml:space="preserve">
</t>
    </r>
    <r>
      <rPr>
        <u/>
        <sz val="8"/>
        <rFont val="Arial"/>
        <family val="2"/>
        <charset val="204"/>
      </rPr>
      <t xml:space="preserve">Администрация Печенгского муниц округа на 01.11.202: </t>
    </r>
    <r>
      <rPr>
        <sz val="8"/>
        <rFont val="Arial"/>
        <family val="2"/>
        <charset val="204"/>
      </rPr>
      <t xml:space="preserve">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t>
    </r>
    <r>
      <rPr>
        <b/>
        <sz val="8"/>
        <rFont val="Arial"/>
        <family val="2"/>
        <charset val="204"/>
      </rPr>
      <t xml:space="preserve">
</t>
    </r>
    <r>
      <rPr>
        <u/>
        <sz val="8"/>
        <rFont val="Arial"/>
        <family val="2"/>
        <charset val="204"/>
      </rPr>
      <t>Администрация Печенгского муниц округа на 01.12.2022: р</t>
    </r>
    <r>
      <rPr>
        <sz val="8"/>
        <rFont val="Arial"/>
        <family val="2"/>
        <charset val="204"/>
      </rPr>
      <t>аботы по строительству домика-раздевалки приняты.</t>
    </r>
    <r>
      <rPr>
        <b/>
        <sz val="8"/>
        <rFont val="Arial"/>
        <family val="2"/>
        <charset val="204"/>
      </rPr>
      <t xml:space="preserve">
Администрация Печенгского муниц округа на 01.01.2023: выполнены работы по освещению лыжной трассы в г.Заполярный (работы приняты 28.09.2022, работы оплачены), выполнены работы по строительству домика-раздевалки для лыжников в г. Заполярный (работы приняты 01.12.2022, работы оплачены).</t>
    </r>
  </si>
  <si>
    <r>
      <t xml:space="preserve">Реконструкция спортивного комплекса Строитель в г. Заполярном
</t>
    </r>
    <r>
      <rPr>
        <b/>
        <sz val="8"/>
        <rFont val="Arial"/>
        <family val="2"/>
        <charset val="204"/>
      </rPr>
      <t>ПЛАН на 2024</t>
    </r>
  </si>
  <si>
    <t>Администрация Печенгского муниц округа: реконструкция спортивного комплекса запланирована на 2024 год</t>
  </si>
  <si>
    <r>
      <t xml:space="preserve">Капитальный ремонт Спортивного центра в п. Спутник
</t>
    </r>
    <r>
      <rPr>
        <b/>
        <sz val="8"/>
        <rFont val="Arial"/>
        <family val="2"/>
        <charset val="204"/>
      </rPr>
      <t>ЗАВЕРШЕНО В 2022</t>
    </r>
  </si>
  <si>
    <r>
      <rPr>
        <u/>
        <sz val="8"/>
        <rFont val="Arial"/>
        <family val="2"/>
        <charset val="204"/>
      </rPr>
      <t>МИНСТРОЙ на 01.08.2022: в</t>
    </r>
    <r>
      <rPr>
        <sz val="8"/>
        <rFont val="Arial"/>
        <family val="2"/>
        <charset val="204"/>
      </rPr>
      <t xml:space="preserve">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 Выявлены различные замечания, которые в настоящее время устраняются.</t>
    </r>
    <r>
      <rPr>
        <b/>
        <sz val="8"/>
        <rFont val="Arial"/>
        <family val="2"/>
        <charset val="204"/>
      </rPr>
      <t xml:space="preserve">
</t>
    </r>
    <r>
      <rPr>
        <u/>
        <sz val="8"/>
        <rFont val="Arial"/>
        <family val="2"/>
        <charset val="204"/>
      </rPr>
      <t>МИНСТРОЙ на 01.09.2022:</t>
    </r>
    <r>
      <rPr>
        <sz val="8"/>
        <rFont val="Arial"/>
        <family val="2"/>
        <charset val="204"/>
      </rPr>
      <t xml:space="preserve"> в настоящее время подрядной организацией устраняются замечания по фасаду здания. Комиссионная приемка работ - 06.09.2022. </t>
    </r>
    <r>
      <rPr>
        <b/>
        <sz val="8"/>
        <rFont val="Arial"/>
        <family val="2"/>
        <charset val="204"/>
      </rPr>
      <t xml:space="preserve">
</t>
    </r>
    <r>
      <rPr>
        <u/>
        <sz val="8"/>
        <rFont val="Arial"/>
        <family val="2"/>
        <charset val="204"/>
      </rPr>
      <t>МИНСТРОЙ на 01.10.2022:</t>
    </r>
    <r>
      <rPr>
        <sz val="8"/>
        <rFont val="Arial"/>
        <family val="2"/>
        <charset val="204"/>
      </rPr>
      <t xml:space="preserve">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 В настоящее время подрядной организацией устраняются замечания по фасаду здания. 
</t>
    </r>
    <r>
      <rPr>
        <b/>
        <sz val="8"/>
        <rFont val="Arial"/>
        <family val="2"/>
        <charset val="204"/>
      </rPr>
      <t xml:space="preserve">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r>
  </si>
  <si>
    <r>
      <t xml:space="preserve">Разработка программы реализации мастер-плана пгт Никель в части модернизации жилой застройки
</t>
    </r>
    <r>
      <rPr>
        <b/>
        <sz val="8"/>
        <rFont val="Arial"/>
        <family val="2"/>
        <charset val="204"/>
      </rPr>
      <t>ПРОДОЛЖАЕТСЯ</t>
    </r>
  </si>
  <si>
    <r>
      <rPr>
        <u/>
        <sz val="8"/>
        <rFont val="Arial"/>
        <family val="2"/>
        <charset val="204"/>
      </rPr>
      <t>МИНСТРОЙ: п</t>
    </r>
    <r>
      <rPr>
        <sz val="8"/>
        <rFont val="Arial"/>
        <family val="2"/>
        <charset val="204"/>
      </rPr>
      <t xml:space="preserve">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u/>
        <sz val="8"/>
        <rFont val="Arial"/>
        <family val="2"/>
        <charset val="204"/>
      </rPr>
      <t xml:space="preserve">МИНСТРОЙ на 01.09.2022: </t>
    </r>
    <r>
      <rPr>
        <sz val="8"/>
        <rFont val="Arial"/>
        <family val="2"/>
        <charset val="204"/>
      </rPr>
      <t xml:space="preserve">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запрос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t>
    </r>
    <r>
      <rPr>
        <u/>
        <sz val="8"/>
        <rFont val="Arial"/>
        <family val="2"/>
        <charset val="204"/>
      </rPr>
      <t>МИНСТРОЙ на 01.10.2022:</t>
    </r>
    <r>
      <rPr>
        <sz val="8"/>
        <rFont val="Arial"/>
        <family val="2"/>
        <charset val="204"/>
      </rPr>
      <t xml:space="preserve">  до н.в. ответ не поступал. 
</t>
    </r>
    <r>
      <rPr>
        <u/>
        <sz val="8"/>
        <rFont val="Arial"/>
        <family val="2"/>
        <charset val="204"/>
      </rPr>
      <t>МИНСТРОЙ на 01.12.2022:</t>
    </r>
    <r>
      <rPr>
        <sz val="8"/>
        <rFont val="Arial"/>
        <family val="2"/>
        <charset val="204"/>
      </rPr>
      <t xml:space="preserve">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представляется возможным.         
</t>
    </r>
    <r>
      <rPr>
        <u/>
        <sz val="8"/>
        <rFont val="Arial"/>
        <family val="2"/>
        <charset val="204"/>
      </rPr>
      <t xml:space="preserve">МИНСТРОЙ на 01.01.2023: </t>
    </r>
    <r>
      <rPr>
        <sz val="8"/>
        <rFont val="Arial"/>
        <family val="2"/>
        <charset val="204"/>
      </rPr>
      <t xml:space="preserve">средства в областном бюджете на реализацию мастер плана не предусмотрены, в связи с непредоставлением мастер-плана в адрес Минстроя.
</t>
    </r>
    <r>
      <rPr>
        <u/>
        <sz val="8"/>
        <rFont val="Arial"/>
        <family val="2"/>
        <charset val="204"/>
      </rPr>
      <t>МИНСТРОЙ на 01.02.2023-01.08.2023:</t>
    </r>
    <r>
      <rPr>
        <sz val="8"/>
        <rFont val="Arial"/>
        <family val="2"/>
        <charset val="204"/>
      </rPr>
      <t xml:space="preserve"> без изменений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t>
    </r>
    <r>
      <rPr>
        <b/>
        <sz val="8"/>
        <rFont val="Arial"/>
        <family val="2"/>
        <charset val="204"/>
      </rPr>
      <t xml:space="preserve">МИНСТРОЙ на 01.10.2023-01.01.2024: без изменений
</t>
    </r>
    <r>
      <rPr>
        <u/>
        <sz val="8"/>
        <rFont val="Arial"/>
        <family val="2"/>
        <charset val="204"/>
      </rPr>
      <t>Администрация Печенгского муниц округа:</t>
    </r>
    <r>
      <rPr>
        <sz val="8"/>
        <rFont val="Arial"/>
        <family val="2"/>
        <charset val="204"/>
      </rPr>
      <t xml:space="preserve">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опредление прочности конструкций. Проектировщики осуществляют камеральную обработку информации. </t>
    </r>
    <r>
      <rPr>
        <b/>
        <sz val="8"/>
        <rFont val="Arial"/>
        <family val="2"/>
        <charset val="204"/>
      </rPr>
      <t xml:space="preserve">
</t>
    </r>
    <r>
      <rPr>
        <u/>
        <sz val="8"/>
        <rFont val="Arial"/>
        <family val="2"/>
        <charset val="204"/>
      </rPr>
      <t>Администрация Печенгского муниц округа на 01.09.2022: п</t>
    </r>
    <r>
      <rPr>
        <sz val="8"/>
        <rFont val="Arial"/>
        <family val="2"/>
        <charset val="204"/>
      </rPr>
      <t>родолжаются работы по обработке информации.</t>
    </r>
    <r>
      <rPr>
        <b/>
        <sz val="8"/>
        <rFont val="Arial"/>
        <family val="2"/>
        <charset val="204"/>
      </rPr>
      <t xml:space="preserve">
</t>
    </r>
    <r>
      <rPr>
        <u/>
        <sz val="8"/>
        <rFont val="Arial"/>
        <family val="2"/>
        <charset val="204"/>
      </rPr>
      <t>Администрация Печенгского муниц округа на 01.10.2022:</t>
    </r>
    <r>
      <rPr>
        <sz val="8"/>
        <rFont val="Arial"/>
        <family val="2"/>
        <charset val="204"/>
      </rPr>
      <t xml:space="preserve"> продолжается работа по планировочным решениям (с учетом перспектив выбытия жилого фонда). 29-30.09.2022 проведена рабочая встреча с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t>
    </r>
    <r>
      <rPr>
        <b/>
        <sz val="8"/>
        <rFont val="Arial"/>
        <family val="2"/>
        <charset val="204"/>
      </rPr>
      <t xml:space="preserve">
</t>
    </r>
    <r>
      <rPr>
        <u/>
        <sz val="8"/>
        <rFont val="Arial"/>
        <family val="2"/>
        <charset val="204"/>
      </rPr>
      <t xml:space="preserve">Администрация Печенгского муниц округа на 01.11.2022: </t>
    </r>
    <r>
      <rPr>
        <sz val="8"/>
        <rFont val="Arial"/>
        <family val="2"/>
        <charset val="204"/>
      </rPr>
      <t xml:space="preserve">АНО "Вторая школа" переданы в администрацию Печенгского муниципального округа отчеты о результатах инструментальной проверки 55 жилых домов в пгт. Никель.
</t>
    </r>
    <r>
      <rPr>
        <u/>
        <sz val="8"/>
        <rFont val="Arial"/>
        <family val="2"/>
        <charset val="204"/>
      </rPr>
      <t>Администрация Печенгского муниц округа на 01.01.2023:</t>
    </r>
    <r>
      <rPr>
        <sz val="8"/>
        <rFont val="Arial"/>
        <family val="2"/>
        <charset val="204"/>
      </rPr>
      <t xml:space="preserve"> продолжается работа по организационно-правовым и финансовым механизмам.</t>
    </r>
    <r>
      <rPr>
        <b/>
        <sz val="8"/>
        <rFont val="Arial"/>
        <family val="2"/>
        <charset val="204"/>
      </rPr>
      <t xml:space="preserve">
</t>
    </r>
    <r>
      <rPr>
        <u/>
        <sz val="8"/>
        <rFont val="Arial"/>
        <family val="2"/>
        <charset val="204"/>
      </rPr>
      <t xml:space="preserve">Администрация Печенгского муниц округа на 01.02.2023: </t>
    </r>
    <r>
      <rPr>
        <sz val="8"/>
        <rFont val="Arial"/>
        <family val="2"/>
        <charset val="204"/>
      </rPr>
      <t xml:space="preserve">по договору, заключенному АНО "Центр социальных проектов "Вторая школа", прорабатываются организационно-правовые и финансовые механизмы, а также очередность мероприятий мастер-плана, уточнены решения по трансформации жилого фонда, осуществляется согласование (завершение этапа согласований в 1-ом полугодии 2023 года)
</t>
    </r>
    <r>
      <rPr>
        <u/>
        <sz val="8"/>
        <rFont val="Arial"/>
        <family val="2"/>
        <charset val="204"/>
      </rPr>
      <t>Администрация Печенгского муниц округа на 01.03.2023</t>
    </r>
    <r>
      <rPr>
        <b/>
        <sz val="8"/>
        <rFont val="Arial"/>
        <family val="2"/>
        <charset val="204"/>
      </rPr>
      <t>: 0</t>
    </r>
    <r>
      <rPr>
        <sz val="8"/>
        <rFont val="Arial"/>
        <family val="2"/>
        <charset val="204"/>
      </rPr>
      <t>9.02.2023 проведена рабочая встреча с разработчиками. Были выявлены замечания. Принято решение о доработке материалов</t>
    </r>
    <r>
      <rPr>
        <b/>
        <sz val="8"/>
        <rFont val="Arial"/>
        <family val="2"/>
        <charset val="204"/>
      </rPr>
      <t xml:space="preserve">.                    
</t>
    </r>
    <r>
      <rPr>
        <u/>
        <sz val="8"/>
        <rFont val="Arial"/>
        <family val="2"/>
        <charset val="204"/>
      </rPr>
      <t>Администрация Печенгского муниц округа на 01.04.2023-01.05.2023: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t>
    </r>
    <r>
      <rPr>
        <b/>
        <sz val="8"/>
        <rFont val="Arial"/>
        <family val="2"/>
        <charset val="204"/>
      </rPr>
      <t xml:space="preserve"> 
</t>
    </r>
    <r>
      <rPr>
        <u/>
        <sz val="8"/>
        <rFont val="Arial"/>
        <family val="2"/>
        <charset val="204"/>
      </rPr>
      <t>Администрация Печенгского муниц округа на 01.07.2023:</t>
    </r>
    <r>
      <rPr>
        <sz val="8"/>
        <rFont val="Arial"/>
        <family val="2"/>
        <charset val="204"/>
      </rPr>
      <t xml:space="preserve"> без изменений
Администрация Печенгского муниц округа на 01.08.2023: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t>
    </r>
    <r>
      <rPr>
        <u/>
        <sz val="8"/>
        <rFont val="Arial"/>
        <family val="2"/>
        <charset val="204"/>
      </rPr>
      <t>Администрация Печенгского муниц округа на 01.09.2023-01.10.2023:</t>
    </r>
    <r>
      <rPr>
        <sz val="8"/>
        <rFont val="Arial"/>
        <family val="2"/>
        <charset val="204"/>
      </rPr>
      <t xml:space="preserve"> Исполнитель передал документы заказчику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программа реализации мастер-плана с ДК - от ООО "Урбан ПРО").</t>
    </r>
    <r>
      <rPr>
        <b/>
        <sz val="8"/>
        <rFont val="Arial"/>
        <family val="2"/>
        <charset val="204"/>
      </rPr>
      <t xml:space="preserve">
Администрация Печенгского муниц округа на 01.01.2024: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t>
    </r>
  </si>
  <si>
    <r>
      <rPr>
        <u/>
        <sz val="8"/>
        <rFont val="Arial"/>
        <family val="2"/>
        <charset val="204"/>
      </rPr>
      <t>МИНСТРОЙ на 01.01.2023</t>
    </r>
    <r>
      <rPr>
        <sz val="8"/>
        <rFont val="Arial"/>
        <family val="2"/>
        <charset val="204"/>
      </rPr>
      <t xml:space="preserve">: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t>
    </r>
    <r>
      <rPr>
        <u/>
        <sz val="8"/>
        <rFont val="Arial"/>
        <family val="2"/>
        <charset val="204"/>
      </rPr>
      <t>МИНСТРОЙ на 01.02.2023-01.08.2023:</t>
    </r>
    <r>
      <rPr>
        <sz val="8"/>
        <rFont val="Arial"/>
        <family val="2"/>
        <charset val="204"/>
      </rPr>
      <t xml:space="preserve"> без изменений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t>
    </r>
    <r>
      <rPr>
        <b/>
        <sz val="8"/>
        <rFont val="Arial"/>
        <family val="2"/>
        <charset val="204"/>
      </rPr>
      <t xml:space="preserve">   
МИНСТРОЙ на 01.10.2023-01.01.2024: без изменений                                                                                                                                                                                                                                                                                            
</t>
    </r>
    <r>
      <rPr>
        <u/>
        <sz val="8"/>
        <rFont val="Arial"/>
        <family val="2"/>
        <charset val="204"/>
      </rPr>
      <t>Администрация Печенгского муниц округа: р</t>
    </r>
    <r>
      <rPr>
        <sz val="8"/>
        <rFont val="Arial"/>
        <family val="2"/>
        <charset val="204"/>
      </rPr>
      <t>аботы запланированы на 2023 год</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работа по заключению договора на разработку программы реализации мастер-плана.</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b/>
        <sz val="8"/>
        <rFont val="Arial"/>
        <family val="2"/>
        <charset val="204"/>
      </rPr>
      <t xml:space="preserve">                                                                         
</t>
    </r>
    <r>
      <rPr>
        <u/>
        <sz val="8"/>
        <rFont val="Arial"/>
        <family val="2"/>
        <charset val="204"/>
      </rPr>
      <t>Администрация Печенгского муниц округа на 01.04.2023-01.07.2023</t>
    </r>
    <r>
      <rPr>
        <sz val="8"/>
        <rFont val="Arial"/>
        <family val="2"/>
        <charset val="204"/>
      </rPr>
      <t xml:space="preserve">: продолжается работа по поиску исполнителя.
</t>
    </r>
    <r>
      <rPr>
        <u/>
        <sz val="8"/>
        <rFont val="Arial"/>
        <family val="2"/>
        <charset val="204"/>
      </rPr>
      <t xml:space="preserve">Администрация Печенгского муниц округа на 01.08.2023-01.10.2023: </t>
    </r>
    <r>
      <rPr>
        <sz val="8"/>
        <rFont val="Arial"/>
        <family val="2"/>
        <charset val="204"/>
      </rPr>
      <t>выполнение НО "Центр социальных проектов "Вторая школа" данного мероприятия будет после выполения пункта 5.1 ПСЭР</t>
    </r>
    <r>
      <rPr>
        <b/>
        <sz val="8"/>
        <rFont val="Arial"/>
        <family val="2"/>
        <charset val="204"/>
      </rPr>
      <t xml:space="preserve">
Администрация Печенгского муниц округа на 01.11.2023-01.01.2024: осуществляется поиск подрядной организации АНО "Центр социальных проектов "Вторая школа"</t>
    </r>
  </si>
  <si>
    <r>
      <t xml:space="preserve">Снос аварийных зданий в пгт Никель и г. Заполярном
</t>
    </r>
    <r>
      <rPr>
        <b/>
        <sz val="8"/>
        <rFont val="Arial"/>
        <family val="2"/>
        <charset val="204"/>
      </rPr>
      <t>ПРОДОЛЖАЕТСЯ</t>
    </r>
  </si>
  <si>
    <r>
      <t xml:space="preserve">МИНСТРОЙ: В 2021 году снесено 4 МКД.    
</t>
    </r>
    <r>
      <rPr>
        <u/>
        <sz val="8"/>
        <rFont val="Arial"/>
        <family val="2"/>
        <charset val="204"/>
      </rPr>
      <t>Администрация Печенгского муниц округа:</t>
    </r>
    <r>
      <rPr>
        <sz val="8"/>
        <rFont val="Arial"/>
        <family val="2"/>
        <charset val="204"/>
      </rPr>
      <t xml:space="preserve"> работы, запланированные на 2021 год,  выполнены в полном объеме. Проведена работа о признании жилых домов аварийными по адресу: п.Никель,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подготовительная работа по заключению договоров на снос аварийных домов - переговоры с потенциальными подрядчиками, администрацией Печенгского муниципального округа.
</t>
    </r>
    <r>
      <rPr>
        <u/>
        <sz val="8"/>
        <rFont val="Arial"/>
        <family val="2"/>
        <charset val="204"/>
      </rPr>
      <t>Администрация Печенгского муниц округа на 01.03.2023-01.06.2023:</t>
    </r>
    <r>
      <rPr>
        <sz val="8"/>
        <rFont val="Arial"/>
        <family val="2"/>
        <charset val="204"/>
      </rPr>
      <t xml:space="preserve"> АНО "Центр социальных проектов "Вторая школа" проводится работа по поиску исполнителя для разработки плана производства работ.</t>
    </r>
    <r>
      <rPr>
        <b/>
        <sz val="8"/>
        <rFont val="Arial"/>
        <family val="2"/>
        <charset val="204"/>
      </rPr>
      <t xml:space="preserve">
</t>
    </r>
    <r>
      <rPr>
        <u/>
        <sz val="8"/>
        <rFont val="Arial"/>
        <family val="2"/>
        <charset val="204"/>
      </rPr>
      <t>Администрация Печенгского муниц округа на 01.07.202</t>
    </r>
    <r>
      <rPr>
        <b/>
        <sz val="8"/>
        <rFont val="Arial"/>
        <family val="2"/>
        <charset val="204"/>
      </rPr>
      <t xml:space="preserve">3: </t>
    </r>
    <r>
      <rPr>
        <sz val="8"/>
        <rFont val="Arial"/>
        <family val="2"/>
        <charset val="204"/>
      </rPr>
      <t xml:space="preserve">АНО "Центр социальных проектов "Вторая школа" заключен договор от 02.06.2023 №СД2 на разработку проектов организации работ по сносу объектов капитального строительства. Подрядчик ООО "ВАРИАНТ". Договором предсмотрена разработка проектов организации работ по сносу (демонтажу) 6 зданий, расположенных по адресу: пгт. Никель, ул. Октябрьская, дома 8,10; ул. 14 Армии, дома 3,5; ул. 3 Линия, д, 7; ул. Бабикова, д. 24А. Стоимость работ по договору 420 000,00 руб. Срок выполнения работ по договору 45 календарных дней с даты заключения договора (16.07.2023)    </t>
    </r>
    <r>
      <rPr>
        <b/>
        <sz val="8"/>
        <rFont val="Arial"/>
        <family val="2"/>
        <charset val="204"/>
      </rPr>
      <t xml:space="preserve">
</t>
    </r>
    <r>
      <rPr>
        <u/>
        <sz val="8"/>
        <rFont val="Arial"/>
        <family val="2"/>
        <charset val="204"/>
      </rPr>
      <t>Администрация Печенгского муниц округа на 01.08.2023-01.09.2023:</t>
    </r>
    <r>
      <rPr>
        <sz val="8"/>
        <rFont val="Arial"/>
        <family val="2"/>
        <charset val="204"/>
      </rPr>
      <t xml:space="preserve"> Подрядчиком разработан проект организации работ. Заказчиком выявлены недостатки. Подрядчик проводит работы по устранению выявленных замечаний.   
</t>
    </r>
    <r>
      <rPr>
        <u/>
        <sz val="8"/>
        <rFont val="Arial"/>
        <family val="2"/>
        <charset val="204"/>
      </rPr>
      <t xml:space="preserve">Администрация Печенгского муниц округа на  01.10.2023: </t>
    </r>
    <r>
      <rPr>
        <sz val="8"/>
        <rFont val="Arial"/>
        <family val="2"/>
        <charset val="204"/>
      </rPr>
      <t>Пакет документов по демонтажу зданий был направлен на согласование в АО "Кольская ГМК". От АО "Кольская ГМК" поспупил ответ о внесении изменений в проект организации демонтажа.</t>
    </r>
    <r>
      <rPr>
        <b/>
        <sz val="8"/>
        <rFont val="Arial"/>
        <family val="2"/>
        <charset val="204"/>
      </rPr>
      <t xml:space="preserve"> 
</t>
    </r>
    <r>
      <rPr>
        <u/>
        <sz val="8"/>
        <rFont val="Arial"/>
        <family val="2"/>
        <charset val="204"/>
      </rPr>
      <t>Администрация Печенгского муниц округа на 01.11.2023:</t>
    </r>
    <r>
      <rPr>
        <sz val="8"/>
        <rFont val="Arial"/>
        <family val="2"/>
        <charset val="204"/>
      </rPr>
      <t xml:space="preserve"> администрацией Печенгского муниципального округа направлены в АНО "Центр социальных проектов "Вторая школа" доработанные проекты организации демонтажа 6 зданий в пгт. Никель и г. Заполярный.
</t>
    </r>
    <r>
      <rPr>
        <u/>
        <sz val="8"/>
        <rFont val="Arial"/>
        <family val="2"/>
        <charset val="204"/>
      </rPr>
      <t xml:space="preserve">Администрация Печенгского муниц округа на 01.12.2023: </t>
    </r>
    <r>
      <rPr>
        <sz val="8"/>
        <rFont val="Arial"/>
        <family val="2"/>
        <charset val="204"/>
      </rPr>
      <t xml:space="preserve"> администрацией Печенгского муниципального округа подготовлен проект договора на снос зданий и 24.11.2023 направлен в АНО "Центр социальных проектов "Вторая школа".</t>
    </r>
    <r>
      <rPr>
        <b/>
        <sz val="8"/>
        <rFont val="Arial"/>
        <family val="2"/>
        <charset val="204"/>
      </rPr>
      <t xml:space="preserve">
Администрация Печенгского муниц округа на 01.01.2024: АНО "Центр социальных проектов "Вторая школа"  осуществлются работы по осмечиванию и поиску подрядчика для выполнения работ по сносу домов.</t>
    </r>
  </si>
  <si>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r>
      <rPr>
        <sz val="8"/>
        <rFont val="Arial"/>
        <family val="2"/>
        <charset val="204"/>
      </rPr>
      <t xml:space="preserve">
</t>
    </r>
    <r>
      <rPr>
        <b/>
        <sz val="8"/>
        <rFont val="Arial"/>
        <family val="2"/>
        <charset val="204"/>
      </rPr>
      <t>ЗАВЕРШЕНО В 2021 году</t>
    </r>
  </si>
  <si>
    <t>МИНСТРОЙ: мероприятие выполнено в 2021 году.</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</si>
  <si>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r>
      <rPr>
        <sz val="8"/>
        <rFont val="Arial"/>
        <family val="2"/>
        <charset val="204"/>
      </rPr>
      <t xml:space="preserve">
</t>
    </r>
    <r>
      <rPr>
        <b/>
        <sz val="8"/>
        <rFont val="Arial"/>
        <family val="2"/>
        <charset val="204"/>
      </rPr>
      <t>ЗАВЕРШЕНО В 2022 году</t>
    </r>
  </si>
  <si>
    <t>МИНСТРОЙ: работы завершены в полном объеме.
Финансирование работ произведено в апреле 2022 г. в полном объеме за счет средств областного бюджета.</t>
  </si>
  <si>
    <r>
      <t xml:space="preserve">Реконструкция системы теплоснабжения пгт Никель
</t>
    </r>
    <r>
      <rPr>
        <b/>
        <sz val="8"/>
        <rFont val="Arial"/>
        <family val="2"/>
        <charset val="204"/>
      </rPr>
      <t>ПРОДОЛЖАЕТСЯ</t>
    </r>
  </si>
  <si>
    <r>
      <rPr>
        <u/>
        <sz val="8"/>
        <rFont val="Arial"/>
        <family val="2"/>
        <charset val="204"/>
      </rPr>
      <t>МИНЭНЕРГО, Администрация Печенгского муниц округа на 01.08.2022:</t>
    </r>
    <r>
      <rPr>
        <sz val="8"/>
        <rFont val="Arial"/>
        <family val="2"/>
        <charset val="204"/>
      </rPr>
      <t xml:space="preserve">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разрабатывает концепцию теплоснабжения. На 01.08.2022 года концепция теплоснабжения на рассмотрение в Минэнерго не предоставлена. 
</t>
    </r>
    <r>
      <rPr>
        <u/>
        <sz val="8"/>
        <rFont val="Arial"/>
        <family val="2"/>
        <charset val="204"/>
      </rPr>
      <t>Администрация Печенгского муниц округа на 01.09.2022:</t>
    </r>
    <r>
      <rPr>
        <sz val="8"/>
        <rFont val="Arial"/>
        <family val="2"/>
        <charset val="204"/>
      </rPr>
      <t xml:space="preserve">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t>
    </r>
    <r>
      <rPr>
        <b/>
        <sz val="8"/>
        <rFont val="Arial"/>
        <family val="2"/>
        <charset val="204"/>
      </rPr>
      <t xml:space="preserve">
</t>
    </r>
    <r>
      <rPr>
        <u/>
        <sz val="8"/>
        <rFont val="Arial"/>
        <family val="2"/>
        <charset val="204"/>
      </rPr>
      <t xml:space="preserve">Администрация Печенгского муниц округа на 01.12.2022: </t>
    </r>
    <r>
      <rPr>
        <sz val="8"/>
        <rFont val="Arial"/>
        <family val="2"/>
        <charset val="204"/>
      </rPr>
      <t xml:space="preserve">без изменений. </t>
    </r>
    <r>
      <rPr>
        <b/>
        <sz val="8"/>
        <rFont val="Arial"/>
        <family val="2"/>
        <charset val="204"/>
      </rPr>
      <t xml:space="preserve">      
</t>
    </r>
    <r>
      <rPr>
        <u/>
        <sz val="8"/>
        <rFont val="Arial"/>
        <family val="2"/>
        <charset val="204"/>
      </rPr>
      <t xml:space="preserve">Администрация Печенгского муниц округа на 01.02.2023: </t>
    </r>
    <r>
      <rPr>
        <sz val="8"/>
        <rFont val="Arial"/>
        <family val="2"/>
        <charset val="204"/>
      </rPr>
      <t xml:space="preserve">Администрацией Печенгского муниципального округа подготовлено письмо в адрес АО "Мурманэнергосбыт" с предложением о предаче имущества (котельной), находящейся в собственности  ООО "Никельская теплоснабжающая организация" (далее - ООО "НТО") АО "Мурманэнергосбыт". Рассматривается несколько вариантов реализации мероприятий Планов-графиков (дорожных карт) по организации теплоснабжения пгт. Никель на базе имущественного комплекса котельной  ООО "НТО". Письмо находится на согласовании у Главы Печенгского муниципального округа. </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Получен ответ от АО "Мурманэнергосбыт" о совершении сделок с учетом требований действующего законодательства. В целях выполнения поручения Губернатора Мурманской области (протокол совещания Губернатора Мурманской области от 03.03.2023) проведена инвентаризация имущества котельной. Результаты проведения инвентаризации планируются к  передаче в Минэнерго и ЖКХ 03.04.2023. Совместно с ИОГВ Мурманской области проводилась работа по предложениям для включения в соглашение о сотрудничестве между Правительством Мурманской области и ПАО "ГМК "Норильский никель".
</t>
    </r>
    <r>
      <rPr>
        <u/>
        <sz val="8"/>
        <rFont val="Arial"/>
        <family val="2"/>
        <charset val="204"/>
      </rPr>
      <t>Администрация Печенгского муниц округа на 01.05.2023:</t>
    </r>
    <r>
      <rPr>
        <sz val="8"/>
        <rFont val="Arial"/>
        <family val="2"/>
        <charset val="204"/>
      </rPr>
      <t xml:space="preserve"> В адрес АНО "Центр социальных проектов "Вторая школа" направлено тех.задание для поиска подрядчика для заключения договора на выполнение работ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t>
    </r>
    <r>
      <rPr>
        <b/>
        <sz val="8"/>
        <rFont val="Arial"/>
        <family val="2"/>
        <charset val="204"/>
      </rPr>
      <t xml:space="preserve">
</t>
    </r>
    <r>
      <rPr>
        <u/>
        <sz val="8"/>
        <rFont val="Arial"/>
        <family val="2"/>
        <charset val="204"/>
      </rPr>
      <t>Администрация Печенгского муниц округа на 01.07.2023:</t>
    </r>
    <r>
      <rPr>
        <sz val="8"/>
        <rFont val="Arial"/>
        <family val="2"/>
        <charset val="204"/>
      </rPr>
      <t xml:space="preserve">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r>
      <rPr>
        <b/>
        <sz val="8"/>
        <rFont val="Arial"/>
        <family val="2"/>
        <charset val="204"/>
      </rPr>
      <t xml:space="preserve">
</t>
    </r>
    <r>
      <rPr>
        <u/>
        <sz val="8"/>
        <rFont val="Arial"/>
        <family val="2"/>
        <charset val="204"/>
      </rPr>
      <t>Администрация Печенгского муниц округа на 01.08.2023</t>
    </r>
    <r>
      <rPr>
        <sz val="8"/>
        <rFont val="Arial"/>
        <family val="2"/>
        <charset val="204"/>
      </rPr>
      <t xml:space="preserve">: 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Подрядчик по договору - ООО ООО "Карелгеоком". Подрядчиком разработана схема земельного участка. Осуществляются работы по постановке земельного участка на кадастровый учет.
</t>
    </r>
    <r>
      <rPr>
        <u/>
        <sz val="8"/>
        <rFont val="Arial"/>
        <family val="2"/>
        <charset val="204"/>
      </rPr>
      <t>Администрация Печенгского муниц округа на 01.09.2023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(договор заключен с КУИ администрации Печенгского муниципального округа, произведена оплата по договору в размере 35000 руб.).              </t>
    </r>
    <r>
      <rPr>
        <b/>
        <sz val="8"/>
        <rFont val="Arial"/>
        <family val="2"/>
        <charset val="204"/>
      </rPr>
      <t xml:space="preserve">                                                          
</t>
    </r>
    <r>
      <rPr>
        <u/>
        <sz val="8"/>
        <rFont val="Arial"/>
        <family val="2"/>
        <charset val="204"/>
      </rPr>
      <t xml:space="preserve"> Администрация Печенгского муниц округа на 01.10.2023:</t>
    </r>
    <r>
      <rPr>
        <sz val="8"/>
        <rFont val="Arial"/>
        <family val="2"/>
        <charset val="204"/>
      </rPr>
      <t xml:space="preserve">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обл.Земельный участок поставлен на государственный кадастровый учет.
</t>
    </r>
    <r>
      <rPr>
        <u/>
        <sz val="8"/>
        <rFont val="Arial"/>
        <family val="2"/>
        <charset val="204"/>
      </rPr>
      <t>Администрация Печенгского муниц округа на 01.11.2023: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t>
    </r>
    <r>
      <rPr>
        <u/>
        <sz val="8"/>
        <rFont val="Arial"/>
        <family val="2"/>
        <charset val="204"/>
      </rPr>
      <t>Администрация Печенгского муниц округа на 01.12.2023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Схема теплоснабжения Печенгского муниципального округа разработана исполнителем по трехстороннему договору от 22.06.2023 №1-0206-23, схема передана администрацией Печенгского муниципального округа на согласование ресурсоснабжающим организациям (АО "МЭС, ООО "Промвоенторг", ПАО "ТГК №1"). На 22.12.2023 администраиценй Печенгского муниципального округа назначены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t>
    </r>
    <r>
      <rPr>
        <b/>
        <sz val="8"/>
        <rFont val="Arial"/>
        <family val="2"/>
        <charset val="204"/>
      </rPr>
      <t xml:space="preserve">Администрация Печенгского муниц округа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
</t>
    </r>
    <r>
      <rPr>
        <u/>
        <sz val="8"/>
        <rFont val="Arial"/>
        <family val="2"/>
        <charset val="204"/>
      </rPr>
      <t>АО Корпорация развития МО на 01.11.2022:</t>
    </r>
    <r>
      <rPr>
        <sz val="8"/>
        <rFont val="Arial"/>
        <family val="2"/>
        <charset val="204"/>
      </rPr>
      <t xml:space="preserve"> Ожидается получение финансовой модели по проекту от ООО "ИнСистем"  до 01.12.2022. </t>
    </r>
    <r>
      <rPr>
        <b/>
        <sz val="8"/>
        <rFont val="Arial"/>
        <family val="2"/>
        <charset val="204"/>
      </rPr>
      <t xml:space="preserve">
</t>
    </r>
    <r>
      <rPr>
        <u/>
        <sz val="8"/>
        <rFont val="Arial"/>
        <family val="2"/>
        <charset val="204"/>
      </rPr>
      <t>АО Корпорация развития МО на 01.12.2022:</t>
    </r>
    <r>
      <rPr>
        <sz val="8"/>
        <rFont val="Arial"/>
        <family val="2"/>
        <charset val="204"/>
      </rPr>
      <t xml:space="preserve"> ООО "ИнСистем" после внутренней оценки отказалось от реализации проекта из-за невыгодных экономических условий проекта.</t>
    </r>
    <r>
      <rPr>
        <b/>
        <sz val="8"/>
        <rFont val="Arial"/>
        <family val="2"/>
        <charset val="204"/>
      </rPr>
      <t xml:space="preserve">
</t>
    </r>
    <r>
      <rPr>
        <u/>
        <sz val="8"/>
        <rFont val="Arial"/>
        <family val="2"/>
        <charset val="204"/>
      </rPr>
      <t>АО Корпорация развития МО на 01.01.2023:</t>
    </r>
    <r>
      <rPr>
        <sz val="8"/>
        <rFont val="Arial"/>
        <family val="2"/>
        <charset val="204"/>
      </rPr>
      <t xml:space="preserve"> Решается вопрос по поиску нового инвестора.</t>
    </r>
    <r>
      <rPr>
        <b/>
        <sz val="8"/>
        <rFont val="Arial"/>
        <family val="2"/>
        <charset val="204"/>
      </rPr>
      <t xml:space="preserve">
</t>
    </r>
    <r>
      <rPr>
        <u/>
        <sz val="8"/>
        <rFont val="Arial"/>
        <family val="2"/>
        <charset val="204"/>
      </rPr>
      <t>АО Корпорация развития МО на 01.02.2023:</t>
    </r>
    <r>
      <rPr>
        <sz val="8"/>
        <rFont val="Arial"/>
        <family val="2"/>
        <charset val="204"/>
      </rPr>
      <t xml:space="preserve">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в АО "Мурманэнергосбыт" (находится на подписи Главы Печенгского муниципалного округа, не направлено).  </t>
    </r>
    <r>
      <rPr>
        <b/>
        <sz val="8"/>
        <rFont val="Arial"/>
        <family val="2"/>
        <charset val="204"/>
      </rPr>
      <t xml:space="preserve">    
</t>
    </r>
    <r>
      <rPr>
        <u/>
        <sz val="8"/>
        <rFont val="Arial"/>
        <family val="2"/>
        <charset val="204"/>
      </rPr>
      <t>АО Корпорация развития МО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t>
    </r>
    <r>
      <rPr>
        <u/>
        <sz val="8"/>
        <rFont val="Arial"/>
        <family val="2"/>
        <charset val="204"/>
      </rPr>
      <t>АО Корпорация развития МО на 01.04.2023</t>
    </r>
    <r>
      <rPr>
        <sz val="8"/>
        <rFont val="Arial"/>
        <family val="2"/>
        <charset val="204"/>
      </rPr>
      <t xml:space="preserve">: По итогам совещания под председательством ГМО  (протокол совещания Губернатора Мурманской области от 03.03.2023) принято решение передать котельную в областную собственность для дальнейшей передачи в УК МЭС. Получен ответ от АО "Мурманэнергосбыт" о совершении сделок с учетом требований действующего законодательства. </t>
    </r>
    <r>
      <rPr>
        <b/>
        <sz val="8"/>
        <rFont val="Arial"/>
        <family val="2"/>
        <charset val="204"/>
      </rPr>
      <t xml:space="preserve">
</t>
    </r>
    <r>
      <rPr>
        <sz val="8"/>
        <rFont val="Arial"/>
        <family val="2"/>
        <charset val="204"/>
      </rPr>
      <t xml:space="preserve">По состоянии на 31.03.2023 проводится инвентаризация.
</t>
    </r>
    <r>
      <rPr>
        <u/>
        <sz val="8"/>
        <rFont val="Arial"/>
        <family val="2"/>
        <charset val="204"/>
      </rPr>
      <t>Корпорация развития МО на 01.05.2023:</t>
    </r>
    <r>
      <rPr>
        <sz val="8"/>
        <rFont val="Arial"/>
        <family val="2"/>
        <charset val="204"/>
      </rPr>
      <t xml:space="preserve"> В адрес АНО "Центр социальных проектов "Вторая школа" направлено техническое задание для поиска подрядчика для заключения договора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t>
    </r>
    <r>
      <rPr>
        <b/>
        <sz val="8"/>
        <rFont val="Arial"/>
        <family val="2"/>
        <charset val="204"/>
      </rPr>
      <t xml:space="preserve">
</t>
    </r>
    <r>
      <rPr>
        <u/>
        <sz val="8"/>
        <rFont val="Arial"/>
        <family val="2"/>
        <charset val="204"/>
      </rPr>
      <t>Корпорация развития МО на 01.06.2023:</t>
    </r>
    <r>
      <rPr>
        <b/>
        <sz val="8"/>
        <rFont val="Arial"/>
        <family val="2"/>
        <charset val="204"/>
      </rPr>
      <t xml:space="preserve"> </t>
    </r>
    <r>
      <rPr>
        <sz val="8"/>
        <rFont val="Arial"/>
        <family val="2"/>
        <charset val="204"/>
      </rPr>
      <t>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t>
    </r>
    <r>
      <rPr>
        <b/>
        <sz val="8"/>
        <rFont val="Arial"/>
        <family val="2"/>
        <charset val="204"/>
      </rPr>
      <t xml:space="preserve">
</t>
    </r>
    <r>
      <rPr>
        <u/>
        <sz val="8"/>
        <rFont val="Arial"/>
        <family val="2"/>
        <charset val="204"/>
      </rPr>
      <t xml:space="preserve">Корпорация развития МО на 01.07.2023: </t>
    </r>
    <r>
      <rPr>
        <sz val="8"/>
        <rFont val="Arial"/>
        <family val="2"/>
        <charset val="204"/>
      </rPr>
      <t xml:space="preserve">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r>
      <rPr>
        <b/>
        <sz val="8"/>
        <rFont val="Arial"/>
        <family val="2"/>
        <charset val="204"/>
      </rPr>
      <t xml:space="preserve">
</t>
    </r>
    <r>
      <rPr>
        <u/>
        <sz val="8"/>
        <rFont val="Arial"/>
        <family val="2"/>
        <charset val="204"/>
      </rPr>
      <t xml:space="preserve">Корпорация развития МО на 01.08.2023: </t>
    </r>
    <r>
      <rPr>
        <sz val="8"/>
        <rFont val="Arial"/>
        <family val="2"/>
        <charset val="204"/>
      </rPr>
      <t>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Подрядчик по договору - ООО "Карелгеоком". Подрядчиком разработана схема земельного участка. Осуществляются работы по постановке земельного участка на кадастровый учет.</t>
    </r>
    <r>
      <rPr>
        <b/>
        <sz val="8"/>
        <rFont val="Arial"/>
        <family val="2"/>
        <charset val="204"/>
      </rPr>
      <t xml:space="preserve">
</t>
    </r>
    <r>
      <rPr>
        <u/>
        <sz val="8"/>
        <rFont val="Arial"/>
        <family val="2"/>
        <charset val="204"/>
      </rPr>
      <t>Корпорация развития МО на 01.09.2023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(договор заключен с КУИ администрации Печенгского муниципального округа). Произведена оплата по договору в размере 35000 руб. </t>
    </r>
    <r>
      <rPr>
        <b/>
        <sz val="8"/>
        <rFont val="Arial"/>
        <family val="2"/>
        <charset val="204"/>
      </rPr>
      <t xml:space="preserve">
</t>
    </r>
    <r>
      <rPr>
        <u/>
        <sz val="8"/>
        <rFont val="Arial"/>
        <family val="2"/>
        <charset val="204"/>
      </rPr>
      <t>Корпорация развития МО на 01.10.2023:</t>
    </r>
    <r>
      <rPr>
        <sz val="8"/>
        <rFont val="Arial"/>
        <family val="2"/>
        <charset val="204"/>
      </rPr>
      <t xml:space="preserve"> От проектировщика ООО "СК "Вертикаль" поступил проект доп.соглашения на внесение изменений в договор.
</t>
    </r>
    <r>
      <rPr>
        <u/>
        <sz val="8"/>
        <rFont val="Arial"/>
        <family val="2"/>
        <charset val="204"/>
      </rPr>
      <t>Корпорация развития МО на 01.11.2023:</t>
    </r>
    <r>
      <rPr>
        <sz val="8"/>
        <rFont val="Arial"/>
        <family val="2"/>
        <charset val="204"/>
      </rPr>
      <t xml:space="preserve"> АНО "Центр социальных проектов "Вторая школа"с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 </t>
    </r>
    <r>
      <rPr>
        <b/>
        <sz val="8"/>
        <rFont val="Arial"/>
        <family val="2"/>
        <charset val="204"/>
      </rPr>
      <t xml:space="preserve">
</t>
    </r>
    <r>
      <rPr>
        <u/>
        <sz val="8"/>
        <rFont val="Arial"/>
        <family val="2"/>
        <charset val="204"/>
      </rPr>
      <t xml:space="preserve">Корпорация развития МО на 01.12.2023: </t>
    </r>
    <r>
      <rPr>
        <sz val="8"/>
        <rFont val="Arial"/>
        <family val="2"/>
        <charset val="204"/>
      </rPr>
      <t>Схема теплоснабжения Печенгского муниципального округа разработана исполнителем по трехстороннему договору от 22.06.2023 №1-0206-23 и передана администрацией Печенгского муниципального округа на согласование ресурсоснабжающим организациям (АО "МЭС", ООО "Промвоенстрой", ПАО "ТГК №1").</t>
    </r>
    <r>
      <rPr>
        <b/>
        <sz val="8"/>
        <rFont val="Arial"/>
        <family val="2"/>
        <charset val="204"/>
      </rPr>
      <t xml:space="preserve">
Корпорация развития МО на 01.01.2024: 22.12.2023 проведены публичные слушания по проекту "Схема теплоснабжения Печенгского муниципального округа Мурманской области на период до 2032 года (актуализация на 2024 год)". Актуализированная схема теплоснабжения утверждена постановлением администрации Печенгского муниципального округа от 28.12.2023 №2035.</t>
    </r>
  </si>
  <si>
    <r>
      <t xml:space="preserve">Реконструкция системы водоснабжения пгт Никель
</t>
    </r>
    <r>
      <rPr>
        <b/>
        <sz val="8"/>
        <rFont val="Arial"/>
        <family val="2"/>
        <charset val="204"/>
      </rPr>
      <t>ПРОДОЛЖАЕТСЯ</t>
    </r>
  </si>
  <si>
    <r>
      <rPr>
        <u/>
        <sz val="8"/>
        <rFont val="Arial"/>
        <family val="2"/>
        <charset val="204"/>
      </rPr>
      <t>МИНЭНЕРГО и Администрация Печенгского муниц округа на 01.08.2022:</t>
    </r>
    <r>
      <rPr>
        <sz val="8"/>
        <rFont val="Arial"/>
        <family val="2"/>
        <charset val="204"/>
      </rPr>
      <t xml:space="preserve"> 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поик подрядчика продолжается.
</t>
    </r>
    <r>
      <rPr>
        <u/>
        <sz val="8"/>
        <rFont val="Arial"/>
        <family val="2"/>
        <charset val="204"/>
      </rPr>
      <t>Администрация Печенгского муниц округа на 01.09.2022:</t>
    </r>
    <r>
      <rPr>
        <sz val="8"/>
        <rFont val="Arial"/>
        <family val="2"/>
        <charset val="204"/>
      </rPr>
      <t xml:space="preserve">  АНО "Центр социальных проектов "Вторая школа" определен подрядчик, проводится работа по заключению договора с подрядчиком.
</t>
    </r>
    <r>
      <rPr>
        <u/>
        <sz val="8"/>
        <rFont val="Arial"/>
        <family val="2"/>
        <charset val="204"/>
      </rPr>
      <t xml:space="preserve">Администрация Печенгского муниц округа на 01.10.2022: </t>
    </r>
    <r>
      <rPr>
        <sz val="8"/>
        <rFont val="Arial"/>
        <family val="2"/>
        <charset val="204"/>
      </rPr>
      <t xml:space="preserve">актуализировано техническое задание, ведется работа по заключению договора на проектирование (ориентировочный срок заключения договора до 10.10.2022).
Администрация Печенгского муниц округа на 01.11.2022: заключен договор на выполнение работ по инженерным изысканиям от 04.10.2022 № В-1. Ведутся геологические и геодезические работы. 
</t>
    </r>
    <r>
      <rPr>
        <u/>
        <sz val="8"/>
        <rFont val="Arial"/>
        <family val="2"/>
        <charset val="204"/>
      </rPr>
      <t>Администрация Печенгского муниц округа на 01.01.2023</t>
    </r>
    <r>
      <rPr>
        <sz val="8"/>
        <rFont val="Arial"/>
        <family val="2"/>
        <charset val="204"/>
      </rPr>
      <t xml:space="preserve">: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t>
    </r>
    <r>
      <rPr>
        <u/>
        <sz val="8"/>
        <rFont val="Arial"/>
        <family val="2"/>
        <charset val="204"/>
      </rPr>
      <t>Администрация Печенгского муниц округа на 01.02.2023-01.03.202</t>
    </r>
    <r>
      <rPr>
        <sz val="8"/>
        <rFont val="Arial"/>
        <family val="2"/>
        <charset val="204"/>
      </rPr>
      <t xml:space="preserve">3: продолжается выполнение работ по договору от 04.10.2022 №В-1, заключенному АНО "Центр социальных проектов "Вторая школа" на выполнение инженерных изысканий и разработке проектно-сметной документации по объекту: "Реконструкция водовода от озера Лучломполо к хозяйственно-питьевым резервуарам".  Требования к выделению этапов реконструкции объекта: требуется выделить два этапа, 1 этап - реконструкция водовода, 2 этап - строительство насосной станции повышения давления. Требования к основным технико-экономическим показателям объекта: устройство камеры в точке присоединения к существующему водозабору озера Лучломполо; строительство водовода в двухтрубном исполнении из труб SDR ПНД ПЭ по ГОСТ 18599-2001 "Трубы напорные из полиэтилена. Технические условия", протяженностью ориентировочно 7750 м; установка насосной станции повышения давления; планируемая производственная мощность - построенной сети водоснабжения - определяется проектом по согласованию с заказчиком.                                                                                                                                                           
</t>
    </r>
    <r>
      <rPr>
        <u/>
        <sz val="8"/>
        <rFont val="Arial"/>
        <family val="2"/>
        <charset val="204"/>
      </rPr>
      <t>Администрация Печенгского муниц округа на  01.04.2023</t>
    </r>
    <r>
      <rPr>
        <sz val="8"/>
        <rFont val="Arial"/>
        <family val="2"/>
        <charset val="204"/>
      </rPr>
      <t xml:space="preserve">: продолжается выполнение работ по договору от 04.10.2022 №В-1. Работы выполнены на 70%.
</t>
    </r>
    <r>
      <rPr>
        <u/>
        <sz val="8"/>
        <rFont val="Arial"/>
        <family val="2"/>
        <charset val="204"/>
      </rPr>
      <t>Администрация Печенгского муниц округа на  01.05.202</t>
    </r>
    <r>
      <rPr>
        <sz val="8"/>
        <rFont val="Arial"/>
        <family val="2"/>
        <charset val="204"/>
      </rPr>
      <t xml:space="preserve">3: продолжается выполнение работ по договору от 04.10.2022 №В-1. Работы выполнены на 90%.
</t>
    </r>
    <r>
      <rPr>
        <u/>
        <sz val="8"/>
        <rFont val="Arial"/>
        <family val="2"/>
        <charset val="204"/>
      </rPr>
      <t>Администрация Печенгского муниц округа на 01.06.202</t>
    </r>
    <r>
      <rPr>
        <sz val="8"/>
        <rFont val="Arial"/>
        <family val="2"/>
        <charset val="204"/>
      </rPr>
      <t xml:space="preserve">3: продолжаются работы по договору от 04.10.2022 № В-1, работы выполнены на 93%.
</t>
    </r>
    <r>
      <rPr>
        <u/>
        <sz val="8"/>
        <rFont val="Arial"/>
        <family val="2"/>
        <charset val="204"/>
      </rPr>
      <t>Администрация Печенгского муниц округа на 01.07.2023:</t>
    </r>
    <r>
      <rPr>
        <sz val="8"/>
        <rFont val="Arial"/>
        <family val="2"/>
        <charset val="204"/>
      </rPr>
      <t xml:space="preserve"> продолжаются работы по договору от 04.10.2022 № В-1, работы выполнены на 94%.</t>
    </r>
    <r>
      <rPr>
        <b/>
        <sz val="8"/>
        <rFont val="Arial"/>
        <family val="2"/>
        <charset val="204"/>
      </rPr>
      <t xml:space="preserve">
</t>
    </r>
    <r>
      <rPr>
        <u/>
        <sz val="8"/>
        <rFont val="Arial"/>
        <family val="2"/>
        <charset val="204"/>
      </rPr>
      <t>Администрация Печенгского муниц округа на  01.08.2023</t>
    </r>
    <r>
      <rPr>
        <sz val="8"/>
        <rFont val="Arial"/>
        <family val="2"/>
        <charset val="204"/>
      </rPr>
      <t xml:space="preserve">: проектировщиком ООО "СК Вертикаль" разработана проектная документация. Ресурсоснабжающей организацией МУП "Сети Никеля" выявлены недостатки. Замечания направлены проектировщику для устранения недостатков .
</t>
    </r>
    <r>
      <rPr>
        <u/>
        <sz val="8"/>
        <rFont val="Arial"/>
        <family val="2"/>
        <charset val="204"/>
      </rPr>
      <t>Администрация Печенгского муниц округа на 01.09.2023:</t>
    </r>
    <r>
      <rPr>
        <sz val="8"/>
        <rFont val="Arial"/>
        <family val="2"/>
        <charset val="204"/>
      </rPr>
      <t xml:space="preserve"> Проектировщик продолжает работу по устарению замечаний.</t>
    </r>
    <r>
      <rPr>
        <b/>
        <sz val="8"/>
        <rFont val="Arial"/>
        <family val="2"/>
        <charset val="204"/>
      </rPr>
      <t xml:space="preserve">
</t>
    </r>
    <r>
      <rPr>
        <u/>
        <sz val="8"/>
        <rFont val="Arial"/>
        <family val="2"/>
        <charset val="204"/>
      </rPr>
      <t xml:space="preserve">Администрация Печенгского муниц округа на  01.10.2023: </t>
    </r>
    <r>
      <rPr>
        <sz val="8"/>
        <rFont val="Arial"/>
        <family val="2"/>
        <charset val="204"/>
      </rPr>
      <t xml:space="preserve">От проектировщика ООО "СК "Вертикаль" поступил проект доп.соглашения на внесение изменений в договор.
</t>
    </r>
    <r>
      <rPr>
        <u/>
        <sz val="8"/>
        <rFont val="Arial"/>
        <family val="2"/>
        <charset val="204"/>
      </rPr>
      <t xml:space="preserve">Администрация Печенгского муниц округа на  01.11.2023: </t>
    </r>
    <r>
      <rPr>
        <sz val="8"/>
        <rFont val="Arial"/>
        <family val="2"/>
        <charset val="204"/>
      </rPr>
      <t xml:space="preserve">АНО "Центр социальных проектов "Вторая школа"с ООО "СК Вертикаль" 16.10.2023 заключено дополнительное соглашение об изменении сроков выполнения работ по договору от 04.10.2022 №В-1 (срок выполнения работ составляет 190 дней без учета срока прохождения экспертизы ПД в части проверки достоверности определения сметной стоимости). ПСД разработана на 100 %, проходит государственную экспертизу. 
</t>
    </r>
    <r>
      <rPr>
        <u/>
        <sz val="8"/>
        <rFont val="Arial"/>
        <family val="2"/>
        <charset val="204"/>
      </rPr>
      <t>Администрация Печенгского муниц округа на 01.12.2023:</t>
    </r>
    <r>
      <rPr>
        <sz val="8"/>
        <rFont val="Arial"/>
        <family val="2"/>
        <charset val="204"/>
      </rPr>
      <t xml:space="preserve"> ПД загружена на экспертизу в части проверки достоверности определения сметной стоимости, получены первые замечания, проектировщик (ООО "СК Вертикаль") устраняет замечания экспертизы. 
</t>
    </r>
    <r>
      <rPr>
        <b/>
        <sz val="8"/>
        <rFont val="Arial"/>
        <family val="2"/>
        <charset val="204"/>
      </rPr>
      <t xml:space="preserve">Администрация Печенгского муниц округа на 01.01.2024: продолжаются работы по проведению экспертизы в части проверки достоверности определения сметной стоимости.
</t>
    </r>
    <r>
      <rPr>
        <u/>
        <sz val="8"/>
        <rFont val="Arial"/>
        <family val="2"/>
        <charset val="204"/>
      </rPr>
      <t>АО Корпорация развития МО на 01.11.2022:</t>
    </r>
    <r>
      <rPr>
        <sz val="8"/>
        <rFont val="Arial"/>
        <family val="2"/>
        <charset val="204"/>
      </rPr>
      <t xml:space="preserve"> Проводится процедура конкурсного управления в отношении МУП "Сети Никеля", на балансе которого находятся сети водоснабжения и водоотведения. 
</t>
    </r>
    <r>
      <rPr>
        <u/>
        <sz val="8"/>
        <rFont val="Arial"/>
        <family val="2"/>
        <charset val="204"/>
      </rPr>
      <t>АО Корпорация развития МО на 01.12.2022</t>
    </r>
    <r>
      <rPr>
        <sz val="8"/>
        <rFont val="Arial"/>
        <family val="2"/>
        <charset val="204"/>
      </rPr>
      <t xml:space="preserve">: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u/>
        <sz val="8"/>
        <rFont val="Arial"/>
        <family val="2"/>
        <charset val="204"/>
      </rPr>
      <t>АО Корпорация развития МО на 01.01.2023</t>
    </r>
    <r>
      <rPr>
        <sz val="8"/>
        <rFont val="Arial"/>
        <family val="2"/>
        <charset val="204"/>
      </rPr>
      <t xml:space="preserve">: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инженерных изысканий - март 2023 г.
</t>
    </r>
    <r>
      <rPr>
        <u/>
        <sz val="8"/>
        <rFont val="Arial"/>
        <family val="2"/>
        <charset val="204"/>
      </rPr>
      <t>АО Корпорация развития МО на 01.02.2023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АО Корпорация развития МО на 01.03.2023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АО Корпорация развития МО на 01.04.2023</t>
    </r>
    <r>
      <rPr>
        <sz val="8"/>
        <rFont val="Arial"/>
        <family val="2"/>
        <charset val="204"/>
      </rPr>
      <t xml:space="preserve">: продолжается выполнение работ по договору от 04.10.2022 №В-1. Работы выполнены на 70%. 
</t>
    </r>
    <r>
      <rPr>
        <u/>
        <sz val="8"/>
        <rFont val="Arial"/>
        <family val="2"/>
        <charset val="204"/>
      </rPr>
      <t>АО Корпорация развития МО на 01.05.2023</t>
    </r>
    <r>
      <rPr>
        <sz val="8"/>
        <rFont val="Arial"/>
        <family val="2"/>
        <charset val="204"/>
      </rPr>
      <t xml:space="preserve">: продолжается выполнение работ по договору от 04.10.2022 №В-1. Работы выполнены на 90%. 
</t>
    </r>
    <r>
      <rPr>
        <u/>
        <sz val="8"/>
        <rFont val="Arial"/>
        <family val="2"/>
        <charset val="204"/>
      </rPr>
      <t xml:space="preserve">АО Корпорация развития МО на 01.06.2023: </t>
    </r>
    <r>
      <rPr>
        <sz val="8"/>
        <rFont val="Arial"/>
        <family val="2"/>
        <charset val="204"/>
      </rPr>
      <t>продолжаются работы по договору от 04.10.2022 № В-1, работы выполнены на 93%</t>
    </r>
    <r>
      <rPr>
        <b/>
        <sz val="8"/>
        <rFont val="Arial"/>
        <family val="2"/>
        <charset val="204"/>
      </rPr>
      <t xml:space="preserve">.
</t>
    </r>
    <r>
      <rPr>
        <u/>
        <sz val="8"/>
        <rFont val="Arial"/>
        <family val="2"/>
        <charset val="204"/>
      </rPr>
      <t>АО Корпорация развития МО на 01.07.2023</t>
    </r>
    <r>
      <rPr>
        <sz val="8"/>
        <rFont val="Arial"/>
        <family val="2"/>
        <charset val="204"/>
      </rPr>
      <t xml:space="preserve">: продолжаются работы по договору от 04.10.2022 № В-1, работы выполнены на 94%.
</t>
    </r>
    <r>
      <rPr>
        <u/>
        <sz val="8"/>
        <rFont val="Arial"/>
        <family val="2"/>
        <charset val="204"/>
      </rPr>
      <t>АО Корпорация развития МО на 01.08.2023</t>
    </r>
    <r>
      <rPr>
        <sz val="8"/>
        <rFont val="Arial"/>
        <family val="2"/>
        <charset val="204"/>
      </rPr>
      <t>: проектировщик ООО "СК Вертикаль" разработал проектную документацию. Ресурсоснабжающая организация МУП "Сети Никеля" ее рассмотрела и направила проектировщику замечания.</t>
    </r>
    <r>
      <rPr>
        <b/>
        <sz val="8"/>
        <rFont val="Arial"/>
        <family val="2"/>
        <charset val="204"/>
      </rPr>
      <t xml:space="preserve">
</t>
    </r>
    <r>
      <rPr>
        <u/>
        <sz val="8"/>
        <rFont val="Arial"/>
        <family val="2"/>
        <charset val="204"/>
      </rPr>
      <t xml:space="preserve">АО Корпорация развития МО на 01.09.2023: </t>
    </r>
    <r>
      <rPr>
        <sz val="8"/>
        <rFont val="Arial"/>
        <family val="2"/>
        <charset val="204"/>
      </rPr>
      <t>Проектировщик продолжает работу по устарению замечаний.</t>
    </r>
    <r>
      <rPr>
        <b/>
        <sz val="8"/>
        <rFont val="Arial"/>
        <family val="2"/>
        <charset val="204"/>
      </rPr>
      <t xml:space="preserve">
</t>
    </r>
    <r>
      <rPr>
        <u/>
        <sz val="8"/>
        <rFont val="Arial"/>
        <family val="2"/>
        <charset val="204"/>
      </rPr>
      <t>АО Корпорация развития МО на 01.10.2023:</t>
    </r>
    <r>
      <rPr>
        <sz val="8"/>
        <rFont val="Arial"/>
        <family val="2"/>
        <charset val="204"/>
      </rPr>
      <t xml:space="preserve">От проектировщика ООО "СК "Вертикаль" поступил проект доп.соглашения на внесение изменений в договор.
</t>
    </r>
    <r>
      <rPr>
        <u/>
        <sz val="8"/>
        <rFont val="Arial"/>
        <family val="2"/>
        <charset val="204"/>
      </rPr>
      <t>АО Корпорация развития МО на 01.11.2023:</t>
    </r>
    <r>
      <rPr>
        <sz val="8"/>
        <rFont val="Arial"/>
        <family val="2"/>
        <charset val="204"/>
      </rPr>
      <t xml:space="preserve"> АНО "Центр социальных проектов "Вторая школа"с ООО "СК Вертикаль" 16.10.2023 заключено дополнительное соглашение об изменении сроков выполнения работ по договору от 04.10.2022 №В-1. ПСД разработана на 100 %, проходит государственную экспертизу.</t>
    </r>
    <r>
      <rPr>
        <b/>
        <sz val="8"/>
        <rFont val="Arial"/>
        <family val="2"/>
        <charset val="204"/>
      </rPr>
      <t xml:space="preserve">
</t>
    </r>
    <r>
      <rPr>
        <u/>
        <sz val="8"/>
        <rFont val="Arial"/>
        <family val="2"/>
        <charset val="204"/>
      </rPr>
      <t>АО Корпорация развития МО на 01.12.2023:</t>
    </r>
    <r>
      <rPr>
        <sz val="8"/>
        <rFont val="Arial"/>
        <family val="2"/>
        <charset val="204"/>
      </rPr>
      <t xml:space="preserve"> ПД загружена на экспертизу в части проверки достоверности определения сметной стоимости. Проектировщик (ООО "СК Вертикаль") устраняет замечания, выявленные в ходе проверки.</t>
    </r>
    <r>
      <rPr>
        <b/>
        <sz val="8"/>
        <rFont val="Arial"/>
        <family val="2"/>
        <charset val="204"/>
      </rPr>
      <t xml:space="preserve">
АО Корпорация развития МО на 01.01.2024: Продолжаются работы по проведению экспертизы проектной документации в части проверки достоверности определения сметной стоимости.</t>
    </r>
  </si>
  <si>
    <r>
      <t xml:space="preserve">Реконструкция канализационных очистных сооружений пгт Никель и г. Заполярного
</t>
    </r>
    <r>
      <rPr>
        <b/>
        <sz val="8"/>
        <rFont val="Arial"/>
        <family val="2"/>
        <charset val="204"/>
      </rPr>
      <t>ПРОДОЛЖАЕТСЯ</t>
    </r>
  </si>
  <si>
    <r>
      <rPr>
        <u/>
        <sz val="8"/>
        <rFont val="Arial"/>
        <family val="2"/>
        <charset val="204"/>
      </rPr>
      <t>МИНЭНЕРГО, Администрация Печенгского муниц округа на 01.09.2022:</t>
    </r>
    <r>
      <rPr>
        <sz val="8"/>
        <rFont val="Arial"/>
        <family val="2"/>
        <charset val="204"/>
      </rPr>
      <t xml:space="preserve">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договора на обследование очистных сооружений до 15.09.2022 года. Составление технического задания на проектирование до 30.09.2022 года. Продолжается работа по поиску инвестора.
</t>
    </r>
    <r>
      <rPr>
        <u/>
        <sz val="8"/>
        <rFont val="Arial"/>
        <family val="2"/>
        <charset val="204"/>
      </rPr>
      <t>Администрация Печенгского муниц округа на 01.11.2022:</t>
    </r>
    <r>
      <rPr>
        <sz val="8"/>
        <rFont val="Arial"/>
        <family val="2"/>
        <charset val="204"/>
      </rPr>
      <t xml:space="preserve">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t>
    </r>
    <r>
      <rPr>
        <u/>
        <sz val="8"/>
        <rFont val="Arial"/>
        <family val="2"/>
        <charset val="204"/>
      </rPr>
      <t>Администрация Печенгского муниц округа на 01.12.2022:</t>
    </r>
    <r>
      <rPr>
        <sz val="8"/>
        <rFont val="Arial"/>
        <family val="2"/>
        <charset val="204"/>
      </rPr>
      <t xml:space="preserve">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t>
    </r>
    <r>
      <rPr>
        <u/>
        <sz val="8"/>
        <rFont val="Arial"/>
        <family val="2"/>
        <charset val="204"/>
      </rPr>
      <t xml:space="preserve">Администрация Печенгского муниц округа на 01.01.2023:  </t>
    </r>
    <r>
      <rPr>
        <sz val="8"/>
        <rFont val="Arial"/>
        <family val="2"/>
        <charset val="204"/>
      </rPr>
      <t xml:space="preserve">по г. Заполярный - 01.12.2022 заключен договор о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t>
    </r>
    <r>
      <rPr>
        <u/>
        <sz val="8"/>
        <rFont val="Arial"/>
        <family val="2"/>
        <charset val="204"/>
      </rPr>
      <t>Администрация Печенгского муниц округа на 01.02.2023:</t>
    </r>
    <r>
      <rPr>
        <sz val="8"/>
        <rFont val="Arial"/>
        <family val="2"/>
        <charset val="204"/>
      </rPr>
      <t xml:space="preserve"> по пгт. Никель: продолжается работа по составлению технического задания. По г. Заполярный - продолжаются работы по договорам, заключенным АО "Городские сети"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В январе АО "Городские сети" оплачены выполненные работы в декабре 2022 года по договорам: инженерно-гидрометеорологических изыскания (оплата работ по договору в размере 385 000,00 руб.),  инженерно-экологических изысканий (оплата работ по договору в размере 630 000,00 руб.). 
</t>
    </r>
    <r>
      <rPr>
        <u/>
        <sz val="8"/>
        <rFont val="Arial"/>
        <family val="2"/>
        <charset val="204"/>
      </rPr>
      <t>Администрация Печенгского муниц округа на 01.03.2023:</t>
    </r>
    <r>
      <rPr>
        <sz val="8"/>
        <rFont val="Arial"/>
        <family val="2"/>
        <charset val="204"/>
      </rPr>
      <t xml:space="preserve"> по пгт. Никель - продолжается работа по составлению технического задания.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Администрация Печенгского муниц округа на 01.04.2023:</t>
    </r>
    <r>
      <rPr>
        <sz val="8"/>
        <rFont val="Arial"/>
        <family val="2"/>
        <charset val="204"/>
      </rPr>
      <t xml:space="preserve"> по пгт. Никель:  составлено техническое задание и направлено на согласование ресурсноснабжающей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Администрация Печенгского муниц округа на 01.05.2023:</t>
    </r>
    <r>
      <rPr>
        <sz val="8"/>
        <rFont val="Arial"/>
        <family val="2"/>
        <charset val="204"/>
      </rPr>
      <t xml:space="preserve">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t>
    </r>
    <r>
      <rPr>
        <b/>
        <sz val="8"/>
        <rFont val="Arial"/>
        <family val="2"/>
        <charset val="204"/>
      </rPr>
      <t xml:space="preserve">
</t>
    </r>
    <r>
      <rPr>
        <u/>
        <sz val="8"/>
        <rFont val="Arial"/>
        <family val="2"/>
        <charset val="204"/>
      </rPr>
      <t xml:space="preserve">Администрация Печенгского муниц округа на 01.06.2023: </t>
    </r>
    <r>
      <rPr>
        <sz val="8"/>
        <rFont val="Arial"/>
        <family val="2"/>
        <charset val="204"/>
      </rPr>
      <t>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t>
    </r>
    <r>
      <rPr>
        <b/>
        <sz val="8"/>
        <rFont val="Arial"/>
        <family val="2"/>
        <charset val="204"/>
      </rPr>
      <t xml:space="preserve">
</t>
    </r>
    <r>
      <rPr>
        <u/>
        <sz val="8"/>
        <rFont val="Arial"/>
        <family val="2"/>
        <charset val="204"/>
      </rPr>
      <t xml:space="preserve">Администрация Печенгского муниц округа на 01.07.2023: </t>
    </r>
    <r>
      <rPr>
        <sz val="8"/>
        <rFont val="Arial"/>
        <family val="2"/>
        <charset val="204"/>
      </rPr>
      <t xml:space="preserve">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(заключение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r>
      <rPr>
        <u/>
        <sz val="8"/>
        <rFont val="Arial"/>
        <family val="2"/>
        <charset val="204"/>
      </rPr>
      <t>Администрация Печенгского муниц округа на 01.08.2023-01.011.2023: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t>
    </r>
    <r>
      <rPr>
        <b/>
        <sz val="8"/>
        <rFont val="Arial"/>
        <family val="2"/>
        <charset val="204"/>
      </rPr>
      <t xml:space="preserve">
</t>
    </r>
    <r>
      <rPr>
        <u/>
        <sz val="8"/>
        <rFont val="Arial"/>
        <family val="2"/>
        <charset val="204"/>
      </rPr>
      <t>Администрация Печенгского муниц округа на 01.12.2023:</t>
    </r>
    <r>
      <rPr>
        <sz val="8"/>
        <rFont val="Arial"/>
        <family val="2"/>
        <charset val="204"/>
      </rPr>
      <t xml:space="preserve"> по пгт. Никель - без изменений. по г.Заполярный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t>
    </r>
    <r>
      <rPr>
        <b/>
        <sz val="8"/>
        <rFont val="Arial"/>
        <family val="2"/>
        <charset val="204"/>
      </rPr>
      <t xml:space="preserve">
Администрация Печенгского муниц округа на 01.01.2024: по пгт. Никель - без изменений, по г. Заполярный -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(заключение доп. соглашение от 13.12.2023 на продление сроков выполнения работ, срок выполнения работ до 01.06.2024 включительно); на выполнение проектных работ (заключено доп. соглашение от 13.12.2023 на продление сроков выполнения работ, срок выполнения работ до 01.06.2024 включительно).
</t>
    </r>
    <r>
      <rPr>
        <sz val="8"/>
        <rFont val="Arial"/>
        <family val="2"/>
        <charset val="204"/>
      </rPr>
      <t xml:space="preserve">АО Корпорация развития МО на 01.11.2022: Проводится процедура конкурсного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АО Корпорация развития МО на 01.02.2023: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(дело № А42-8569/2022). По пгт. Никель продолжается работа по составлению технического задания. По пгт Заполярный продолжаются работы по договорам, заключенным АО "Городские сети" по объекту "Строительство очистных сооружений на о. Поло-Ярви для очистки воды от железа, никеля и цветности".
АО Корпорация развития МО на 01.03.2023: без изменений                                                                                                                                                                                                                                   
АО Корпорация развития МО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01.05.2023: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АО Корпорация развития МО на 01.06.2023: </t>
    </r>
    <r>
      <rPr>
        <sz val="8"/>
        <rFont val="Arial"/>
        <family val="2"/>
        <charset val="204"/>
      </rPr>
      <t xml:space="preserve">по пгт. Никель:  техническое задание согласовано ресурсноснабжающей организацией МУП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АО Корпорация развития МО на 01.07.2023:</t>
    </r>
    <r>
      <rPr>
        <sz val="8"/>
        <rFont val="Arial"/>
        <family val="2"/>
        <charset val="204"/>
      </rPr>
      <t xml:space="preserve">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заключено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t>
    </r>
    <r>
      <rPr>
        <b/>
        <sz val="8"/>
        <rFont val="Arial"/>
        <family val="2"/>
        <charset val="204"/>
      </rPr>
      <t xml:space="preserve">
</t>
    </r>
    <r>
      <rPr>
        <u/>
        <sz val="8"/>
        <rFont val="Arial"/>
        <family val="2"/>
        <charset val="204"/>
      </rPr>
      <t xml:space="preserve">АО Корпорация развития МО на 01.08.2023: </t>
    </r>
    <r>
      <rPr>
        <sz val="8"/>
        <rFont val="Arial"/>
        <family val="2"/>
        <charset val="204"/>
      </rPr>
      <t>в пгт. Никель АНО "Центр социальных проектов "Вторая школа" продолжает работу по поиску подрядчика на выполнение проектных работ. В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и на выполнение проектных работ.</t>
    </r>
    <r>
      <rPr>
        <b/>
        <sz val="8"/>
        <rFont val="Arial"/>
        <family val="2"/>
        <charset val="204"/>
      </rPr>
      <t xml:space="preserve">
</t>
    </r>
    <r>
      <rPr>
        <u/>
        <sz val="8"/>
        <rFont val="Arial"/>
        <family val="2"/>
        <charset val="204"/>
      </rPr>
      <t>АО Корпорация развития МО на 01.09.2023</t>
    </r>
    <r>
      <rPr>
        <b/>
        <sz val="8"/>
        <rFont val="Arial"/>
        <family val="2"/>
        <charset val="204"/>
      </rPr>
      <t xml:space="preserve">: </t>
    </r>
    <r>
      <rPr>
        <sz val="8"/>
        <rFont val="Arial"/>
        <family val="2"/>
        <charset val="204"/>
      </rPr>
      <t>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t>
    </r>
    <r>
      <rPr>
        <b/>
        <sz val="8"/>
        <rFont val="Arial"/>
        <family val="2"/>
        <charset val="204"/>
      </rPr>
      <t xml:space="preserve">
</t>
    </r>
    <r>
      <rPr>
        <u/>
        <sz val="8"/>
        <rFont val="Arial"/>
        <family val="2"/>
        <charset val="204"/>
      </rPr>
      <t xml:space="preserve">АО Корпорация развития МО на 01.10.2023-01.12.2023: </t>
    </r>
    <r>
      <rPr>
        <sz val="8"/>
        <rFont val="Arial"/>
        <family val="2"/>
        <charset val="204"/>
      </rPr>
      <t xml:space="preserve">без изменений
</t>
    </r>
    <r>
      <rPr>
        <b/>
        <sz val="8"/>
        <rFont val="Arial"/>
        <family val="2"/>
        <charset val="204"/>
      </rPr>
      <t xml:space="preserve">АО Корпорация развития МО на 01.01.2024: в пгт Никель - без изменений. В г. Заполярный заключены дополнительные сроки о продлении сроков выполнения работ по следующим договорам:
- на проведении государственной историко-культурной эспертизы (дата заключения дополнительного соглашения - 13.12.2023, срок выполнения работ продлен по 01.06.2024);
- на выполнение проектных работ (дата заключения дополнительного соглашения - 13.12.2023, срок выполнения работ продлен по 01.06.2024).
</t>
    </r>
  </si>
  <si>
    <r>
      <t xml:space="preserve">Благоустройство Площади металлургов в пгт Никель
</t>
    </r>
    <r>
      <rPr>
        <b/>
        <sz val="8"/>
        <rFont val="Arial"/>
        <family val="2"/>
        <charset val="204"/>
      </rPr>
      <t xml:space="preserve">
ПРОДОЛЖАЕТСЯ</t>
    </r>
  </si>
  <si>
    <r>
      <rPr>
        <u/>
        <sz val="8"/>
        <rFont val="Arial"/>
        <family val="2"/>
        <charset val="204"/>
      </rPr>
      <t>Администрация Печенгского муниц округа на 01.08.2022:</t>
    </r>
    <r>
      <rPr>
        <sz val="8"/>
        <rFont val="Arial"/>
        <family val="2"/>
        <charset val="204"/>
      </rPr>
      <t xml:space="preserve"> 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t>
    </r>
    <r>
      <rPr>
        <b/>
        <sz val="8"/>
        <rFont val="Arial"/>
        <family val="2"/>
        <charset val="204"/>
      </rPr>
      <t xml:space="preserve">
</t>
    </r>
    <r>
      <rPr>
        <u/>
        <sz val="8"/>
        <rFont val="Arial"/>
        <family val="2"/>
        <charset val="204"/>
      </rPr>
      <t xml:space="preserve">Администрация Печенгского муниц округа на 01.09.2022: </t>
    </r>
    <r>
      <rPr>
        <sz val="8"/>
        <rFont val="Arial"/>
        <family val="2"/>
        <charset val="204"/>
      </rPr>
      <t>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ведутся переговоры с потенциальными подрядчиками по заключению договоров на выполнение работ в 2023 году. До конца 2-го квартала 2023 года планируется выполнение работ по подключению к общегородской электросети.  </t>
    </r>
    <r>
      <rPr>
        <b/>
        <sz val="8"/>
        <rFont val="Arial"/>
        <family val="2"/>
        <charset val="204"/>
      </rPr>
      <t xml:space="preserve">                                                                                                                    
</t>
    </r>
    <r>
      <rPr>
        <u/>
        <sz val="8"/>
        <rFont val="Arial"/>
        <family val="2"/>
        <charset val="204"/>
      </rPr>
      <t>Администрация Печенгского муниц округа на  01.04.2023-01.05.2023:</t>
    </r>
    <r>
      <rPr>
        <sz val="8"/>
        <rFont val="Arial"/>
        <family val="2"/>
        <charset val="204"/>
      </rPr>
      <t xml:space="preserve"> АНО "Центр социальных проектов "Вторая школа" проводится работа по заключению договора на выполнение работ.
</t>
    </r>
    <r>
      <rPr>
        <u/>
        <sz val="8"/>
        <rFont val="Arial"/>
        <family val="2"/>
        <charset val="204"/>
      </rPr>
      <t>Администрация Печенгского муниц округа на  01.06.2023</t>
    </r>
    <r>
      <rPr>
        <sz val="8"/>
        <rFont val="Arial"/>
        <family val="2"/>
        <charset val="204"/>
      </rPr>
      <t xml:space="preserve">: АНО "Центр социальных проектов "Вторая школа" заключен договор на выполнение работ (подрядчик: ООО "Строительная компания Север", срок выполнения работ - 120 дн. с момента заключения договора), начаты работы по договору.
</t>
    </r>
    <r>
      <rPr>
        <u/>
        <sz val="8"/>
        <rFont val="Arial"/>
        <family val="2"/>
        <charset val="204"/>
      </rPr>
      <t>Администрация Печенгского муниц округа на  01.07.2023, 01.08.2023:</t>
    </r>
    <r>
      <rPr>
        <sz val="8"/>
        <rFont val="Arial"/>
        <family val="2"/>
        <charset val="204"/>
      </rPr>
      <t xml:space="preserve"> продолжаются работы по заключенному договору АНО "Центр социальных проектов "Вторая школа" 
</t>
    </r>
    <r>
      <rPr>
        <u/>
        <sz val="8"/>
        <rFont val="Arial"/>
        <family val="2"/>
        <charset val="204"/>
      </rPr>
      <t>Администрация Печенгского муниц округа на 01.09.2023:</t>
    </r>
    <r>
      <rPr>
        <sz val="8"/>
        <rFont val="Arial"/>
        <family val="2"/>
        <charset val="204"/>
      </rPr>
      <t xml:space="preserve"> работы по заключенному договору АОН "Центр социальных проепктов "Вторая школа" выполнены в полном объеме, работы приняты.
</t>
    </r>
    <r>
      <rPr>
        <u/>
        <sz val="8"/>
        <rFont val="Arial"/>
        <family val="2"/>
        <charset val="204"/>
      </rPr>
      <t>Администрация Печенгского муниц округа на 01.10.2023</t>
    </r>
    <r>
      <rPr>
        <sz val="8"/>
        <rFont val="Arial"/>
        <family val="2"/>
        <charset val="204"/>
      </rPr>
      <t>: АНО "Центр социальных проектов "Вторая школа" получено письмо о продлении работ до 15.10.2023 по заключенному договору по причине задержки поставки материалов и проведения фестиваля на объекте.</t>
    </r>
    <r>
      <rPr>
        <b/>
        <sz val="8"/>
        <rFont val="Arial"/>
        <family val="2"/>
        <charset val="204"/>
      </rPr>
      <t xml:space="preserve">
</t>
    </r>
    <r>
      <rPr>
        <u/>
        <sz val="8"/>
        <rFont val="Arial"/>
        <family val="2"/>
        <charset val="204"/>
      </rPr>
      <t>Администрация Печенгского муниц округа на 01.11.2023:</t>
    </r>
    <r>
      <rPr>
        <sz val="8"/>
        <rFont val="Arial"/>
        <family val="2"/>
        <charset val="204"/>
      </rPr>
      <t xml:space="preserve"> работы завершены. Подрядчиком осуществляется подготовка закрывающих документов</t>
    </r>
    <r>
      <rPr>
        <b/>
        <sz val="8"/>
        <rFont val="Arial"/>
        <family val="2"/>
        <charset val="204"/>
      </rPr>
      <t xml:space="preserve">.
Администрация Печенгского муниц округа на 01.12.2023-01.01.2024: работы выполнены. В 2023 году: все коммуникации подключены. Установлены арт-объекты, пешеходные дорожки выложены плиткой, установлены скамейки, благоустроена территория у сцены и фуд-зона, оформлена входная группа площади - три арочных свода. 
Данные о фактиеских расчетах не предоставлены АНО "Вторая школа".
</t>
    </r>
    <r>
      <rPr>
        <sz val="8"/>
        <rFont val="Arial"/>
        <family val="2"/>
        <charset val="204"/>
      </rPr>
      <t xml:space="preserve">
Комитет по туризму Мурманской области не координирует работу данного мероприятия.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</si>
  <si>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r>
      <t xml:space="preserve">Благоустройство общественной территории пл. Ленина в пгт Никель
</t>
    </r>
    <r>
      <rPr>
        <b/>
        <sz val="8"/>
        <rFont val="Arial"/>
        <family val="2"/>
        <charset val="204"/>
      </rPr>
      <t>ЗАВЕРШЕНО в 2021 году</t>
    </r>
  </si>
  <si>
    <t>Администрация Печенгского муниц округа на 01.01.2022: работы выполнены на 100%. Кассовый расход с начала года: средства ФБ - 9 028,28 тыс.руб., средства ОБ - 951,92 тыс.руб., средства МБ - 525,3 тыс.руб.</t>
  </si>
  <si>
    <r>
      <t xml:space="preserve">Благоустройство Центрального парка в пгт  Никель
</t>
    </r>
    <r>
      <rPr>
        <b/>
        <sz val="8"/>
        <rFont val="Arial"/>
        <family val="2"/>
        <charset val="204"/>
      </rPr>
      <t>ЗАВЕРШЕНО в 2022 году</t>
    </r>
  </si>
  <si>
    <r>
      <rPr>
        <u/>
        <sz val="8"/>
        <rFont val="Arial"/>
        <family val="2"/>
        <charset val="204"/>
      </rPr>
      <t>Администрация Печенгского муниц округа на 01.08.2022:</t>
    </r>
    <r>
      <rPr>
        <sz val="8"/>
        <rFont val="Arial"/>
        <family val="2"/>
        <charset val="204"/>
      </rPr>
      <t xml:space="preserve">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t>
    </r>
    <r>
      <rPr>
        <u/>
        <sz val="8"/>
        <rFont val="Arial"/>
        <family val="2"/>
        <charset val="204"/>
      </rPr>
      <t>Администрация Печенгского муниц округа на 01.09.2022:</t>
    </r>
    <r>
      <rPr>
        <sz val="8"/>
        <rFont val="Arial"/>
        <family val="2"/>
        <charset val="204"/>
      </rPr>
      <t xml:space="preserve"> работы продолжаются. Подрядчика подвел поставщик опор освещения.
</t>
    </r>
    <r>
      <rPr>
        <u/>
        <sz val="8"/>
        <rFont val="Arial"/>
        <family val="2"/>
        <charset val="204"/>
      </rPr>
      <t>Администрация Печенгского муниц округа на 1.10.2022:</t>
    </r>
    <r>
      <rPr>
        <sz val="8"/>
        <rFont val="Arial"/>
        <family val="2"/>
        <charset val="204"/>
      </rPr>
      <t xml:space="preserve"> работы выполнены в полном объеме. Работы приняты.
</t>
    </r>
    <r>
      <rPr>
        <b/>
        <sz val="8"/>
        <rFont val="Arial"/>
        <family val="2"/>
        <charset val="204"/>
      </rPr>
      <t xml:space="preserve">Администрация Печенгского муниц округа на 01.11.2022г. - работы оплачены в полном объеме.
</t>
    </r>
    <r>
      <rPr>
        <u/>
        <sz val="8"/>
        <rFont val="Arial"/>
        <family val="2"/>
        <charset val="204"/>
      </rPr>
      <t xml:space="preserve">МИНГРАД на 01.09.2022: </t>
    </r>
    <r>
      <rPr>
        <sz val="8"/>
        <rFont val="Arial"/>
        <family val="2"/>
        <charset val="204"/>
      </rPr>
      <t>Техинческая готовность объекта - 76%.</t>
    </r>
    <r>
      <rPr>
        <b/>
        <sz val="8"/>
        <rFont val="Arial"/>
        <family val="2"/>
        <charset val="204"/>
      </rPr>
      <t xml:space="preserve">
МИНГРАД на 01.11.2022: Работы завершены.</t>
    </r>
  </si>
  <si>
    <r>
      <t xml:space="preserve">Благоустройство высвободившейся после сноса аварийных домов территории по ул. Октябрьской № 8, 10 в п.г.т. Никель
</t>
    </r>
    <r>
      <rPr>
        <b/>
        <sz val="8"/>
        <rFont val="Arial"/>
        <family val="2"/>
        <charset val="204"/>
      </rPr>
      <t>ПРОДОЛЖАЕТСЯ</t>
    </r>
  </si>
  <si>
    <r>
      <rPr>
        <sz val="8"/>
        <rFont val="Arial"/>
        <family val="2"/>
        <charset val="204"/>
      </rPr>
      <t>Администрация Печенгского муниц округа на 01.08.2022: разрабатывается проектно-сметная документация.
Администрация Печенгского муниц округа на 01.09.2022: продолжаются работы по разработке дизайн-проекта.
Администрация Печенгского муниц округа на 01.11.2022: на территорию проектирования выполнена топосъемка с указанием инженерных сетей, фотофиксация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Администрация Печенгского муниц округа на 01.12.2022: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Администрация Печенгского муниц округа на 01.01.2023: продолжаются работы по доработке эскизного проекта по благоустройству.
Администрация Печенгского муниц округа на 01.02.2023: продолжается выполнение работ по доработке эскизного проекта по благоустройству по договору, заключенному АНО "Центр социальных проектов "Вторая школа". 
Администрация Печенгского муниц округа на 01.03.2023: 09.02.2023 проведена рабочая встреча с разработчиками. Были выявлены замечания. Принято решение о доработке материалов.                    
Администрация Печенгского муниц округа на 01.04.2023: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01.05.2023: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01.06.2023-01.07.2023;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Администрация Печенгского муниц округа на 01.08.2023: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t>
    </r>
    <r>
      <rPr>
        <b/>
        <sz val="8"/>
        <rFont val="Arial"/>
        <family val="2"/>
        <charset val="204"/>
      </rPr>
      <t xml:space="preserve">
</t>
    </r>
    <r>
      <rPr>
        <u/>
        <sz val="8"/>
        <rFont val="Arial"/>
        <family val="2"/>
        <charset val="204"/>
      </rPr>
      <t xml:space="preserve">Администрация Печенгского муниц округа на 01.09.2023-01.10.2023: </t>
    </r>
    <r>
      <rPr>
        <sz val="8"/>
        <rFont val="Arial"/>
        <family val="2"/>
        <charset val="204"/>
      </rPr>
      <t>Исполнитель передал документы заказчику (АНО "Центр социальных проектов "Вторая школа").</t>
    </r>
    <r>
      <rPr>
        <b/>
        <sz val="8"/>
        <rFont val="Arial"/>
        <family val="2"/>
        <charset val="204"/>
      </rPr>
      <t xml:space="preserve">
</t>
    </r>
    <r>
      <rPr>
        <u/>
        <sz val="8"/>
        <rFont val="Arial"/>
        <family val="2"/>
        <charset val="204"/>
      </rPr>
      <t>Администрация Печенгского муниц округа на 01.11.2023, 01.12.2023:</t>
    </r>
    <r>
      <rPr>
        <sz val="8"/>
        <rFont val="Arial"/>
        <family val="2"/>
        <charset val="204"/>
      </rPr>
      <t xml:space="preserve"> Исполнитель готовит закрывающие документы по договору, заключенного с АНО "Центр социальных проектов "Вторая школа" (заказчик по договору). АНО "Центр социальных проектов "Вторая школа" готовит документы к передаче в администрацию Печенгского муниципального округа (Альбом - концепция благоустройства и развития высвободившейся территории "Центральный квартал" с ПЗ - от ООО "Урбан ПРО").
</t>
    </r>
    <r>
      <rPr>
        <b/>
        <sz val="8"/>
        <rFont val="Arial"/>
        <family val="2"/>
        <charset val="204"/>
      </rPr>
      <t xml:space="preserve">Администрация Печенгского муниц округа на  01.01.2024: 21.12.2023 АНО "Центр социальных проектов "Вторая школа" переданы в администрацию Печенгского муниципального округа альбомы проектной документации по проекту. </t>
    </r>
  </si>
  <si>
    <r>
      <t xml:space="preserve">Благоустройство "Тропы здоровья" в г. Заполярном
</t>
    </r>
    <r>
      <rPr>
        <b/>
        <sz val="8"/>
        <rFont val="Arial"/>
        <family val="2"/>
        <charset val="204"/>
      </rPr>
      <t>ПРОДОЛЖАЕТСЯ</t>
    </r>
  </si>
  <si>
    <r>
      <rPr>
        <u/>
        <sz val="8"/>
        <rFont val="Arial"/>
        <family val="2"/>
        <charset val="204"/>
      </rPr>
      <t>На 01.01.2022</t>
    </r>
    <r>
      <rPr>
        <sz val="8"/>
        <rFont val="Arial"/>
        <family val="2"/>
        <charset val="204"/>
      </rPr>
      <t xml:space="preserve"> - работы завершены.
</t>
    </r>
    <r>
      <rPr>
        <u/>
        <sz val="8"/>
        <rFont val="Arial"/>
        <family val="2"/>
        <charset val="204"/>
      </rPr>
      <t>Администрация Печенгского муниц округа на 01.12.2022:</t>
    </r>
    <r>
      <rPr>
        <b/>
        <sz val="8"/>
        <rFont val="Arial"/>
        <family val="2"/>
        <charset val="204"/>
      </rPr>
      <t xml:space="preserve"> Односторонний отказ заказчика. Работы в срок 30.09.2021 года не завершены; работы, определенные условиями договора в полном объеме не выполнены.
</t>
    </r>
    <r>
      <rPr>
        <u/>
        <sz val="8"/>
        <rFont val="Arial"/>
        <family val="2"/>
        <charset val="204"/>
      </rPr>
      <t>Администрация Печенгского муниц округа на 01.02.2023:</t>
    </r>
    <r>
      <rPr>
        <sz val="8"/>
        <rFont val="Arial"/>
        <family val="2"/>
        <charset val="204"/>
      </rPr>
      <t xml:space="preserve"> 14.02.2023 состоится суд по иску ООО «РСН» (подрядчик по гражданско-правовому договору) к МБУ «СК «Дельфин» (заказчик по гражданско-правовому договору). Работы на объекте выполнены на 95 %. После завершения судебных тяжб заказчиком (МБУ «СК «Дельфин») будут проводиться работы по завершению благоустройства на объекте «Тропа здоровья» в г. Заполярный.
</t>
    </r>
    <r>
      <rPr>
        <u/>
        <sz val="8"/>
        <rFont val="Arial"/>
        <family val="2"/>
        <charset val="204"/>
      </rPr>
      <t>Администрация Печенгского муниц округа на 01.03.2023:</t>
    </r>
    <r>
      <rPr>
        <sz val="8"/>
        <rFont val="Arial"/>
        <family val="2"/>
        <charset val="204"/>
      </rPr>
      <t xml:space="preserve"> 21.02.2023 состоялся суд по иску ООО "РСН" (исполнитель) к МБУ "СК "Дельфин" (заказчик). Суд отказал в полном объеме ООО "РСН". Решение не вступило в силу (решением вступает в силу через месяц после суда, при условии, что ООО "РСН" не обжалует решение суда).</t>
    </r>
    <r>
      <rPr>
        <b/>
        <sz val="8"/>
        <rFont val="Arial"/>
        <family val="2"/>
        <charset val="204"/>
      </rPr>
      <t xml:space="preserve">                                                                                                 
</t>
    </r>
    <r>
      <rPr>
        <u/>
        <sz val="8"/>
        <rFont val="Arial"/>
        <family val="2"/>
        <charset val="204"/>
      </rPr>
      <t xml:space="preserve">Администрация Печенгского муниц округа на 01.04.2023-01.05.2023: </t>
    </r>
    <r>
      <rPr>
        <sz val="8"/>
        <rFont val="Arial"/>
        <family val="2"/>
        <charset val="204"/>
      </rPr>
      <t xml:space="preserve">21.03.2023 ООО "РСН" подана апелляционная жалоба. Заказчиком по гражданско-правовому договору (МБУ "СК "Дельфин") направлена претензия о возврате денежных средств.
</t>
    </r>
    <r>
      <rPr>
        <u/>
        <sz val="8"/>
        <rFont val="Arial"/>
        <family val="2"/>
        <charset val="204"/>
      </rPr>
      <t>Администрация Печенгского муниц округа на 01.06.2023:</t>
    </r>
    <r>
      <rPr>
        <sz val="8"/>
        <rFont val="Arial"/>
        <family val="2"/>
        <charset val="204"/>
      </rPr>
      <t xml:space="preserve"> рассмотрение аппеляционной жалобы назначено судом на 21.06.2023.
</t>
    </r>
    <r>
      <rPr>
        <u/>
        <sz val="8"/>
        <rFont val="Arial"/>
        <family val="2"/>
        <charset val="204"/>
      </rPr>
      <t>Администрация Печенгского муниц округа на 01.07.2023:</t>
    </r>
    <r>
      <rPr>
        <sz val="8"/>
        <rFont val="Arial"/>
        <family val="2"/>
        <charset val="204"/>
      </rPr>
      <t xml:space="preserve"> 21.06.2023 рассмотрена аппеляционная жалоба. ООО "РСН" отказано в полном объеме, оставлено в силе решение первой инстанции. Решение вступило в силу с момента вынесения решения по аппеляции. Заказчиком (МБУ "СК "Дельфин") 27.06.2023 направлено уведомление в адрес ООО "РСН" на составление 07.07.2023 акта о выявленных недостатках по выполненым работам.
</t>
    </r>
    <r>
      <rPr>
        <u/>
        <sz val="8"/>
        <rFont val="Arial"/>
        <family val="2"/>
        <charset val="204"/>
      </rPr>
      <t xml:space="preserve">Администрация Печенгского муниц округа на  01.08.2023: </t>
    </r>
    <r>
      <rPr>
        <sz val="8"/>
        <rFont val="Arial"/>
        <family val="2"/>
        <charset val="204"/>
      </rPr>
      <t xml:space="preserve">07.07.2023 состоялась встреча Заказчика с Подрядчиком на объекте. Был составлен комиссионный акт о выявленных недостатках выполненных работ в период гарантийных обязательств по гражданско-правовому договору. Вывод комиссии: подрядчик обязан устранить за свой счет в течение 30 дней с момента подписания акта выявленные недостатки. Подрядчик частично согласился с замечаниями, отказался подписать акт на объекте. Акт был направлен заказчиком 10.07.2023 Подрядчику почтой. 28.07.2023 Заказчиком были получены возражения от Подрядчика по акту. Возраженя находтся на рассмотрении у Заказчика.
</t>
    </r>
    <r>
      <rPr>
        <u/>
        <sz val="8"/>
        <rFont val="Arial"/>
        <family val="2"/>
        <charset val="204"/>
      </rPr>
      <t>Администрация Печенгского муниц округа на 01.09.2023:</t>
    </r>
    <r>
      <rPr>
        <sz val="8"/>
        <rFont val="Arial"/>
        <family val="2"/>
        <charset val="204"/>
      </rPr>
      <t xml:space="preserve"> Заказчиком (привлекали подведомственную организацию администрации Печенгского МО - МБУ "РЭС") составлена смета по всем выявленным недостаткам. Проведена процедура по ику подрядчика для выполнения работ по устранению недостатков с последующим взысканием убытков с ООО "РСН".
</t>
    </r>
    <r>
      <rPr>
        <u/>
        <sz val="8"/>
        <rFont val="Arial"/>
        <family val="2"/>
        <charset val="204"/>
      </rPr>
      <t xml:space="preserve">Администрация Печенгского муниц округа на 01.10.2023: </t>
    </r>
    <r>
      <rPr>
        <sz val="8"/>
        <rFont val="Arial"/>
        <family val="2"/>
        <charset val="204"/>
      </rPr>
      <t xml:space="preserve">Заключены договоры с ООО "Кольская компания" от 29.08.2023 № 5 на выполнение ремонтных работ по тропе здоровья г.Заполярный (монтаж видеонаблюдения, установка и трассировка кабеля с подключением и выводом на монитор ЕДДС) (цена договора - 500 тыс.рублей) и № 6/2348Д на выполнение работ по установке, ревизии опор освещения и монтаж бордюров на тропе здоровья г.Заполярный (цена договора - 400 тыс.рублей). Срок исполнения по договорам - 25.10.2023. Работы по договору № 6/2348Д выполнены.
</t>
    </r>
    <r>
      <rPr>
        <u/>
        <sz val="8"/>
        <rFont val="Arial"/>
        <family val="2"/>
        <charset val="204"/>
      </rPr>
      <t>Администрация Печенгского муниц округа на 01.11.2023:</t>
    </r>
    <r>
      <rPr>
        <sz val="8"/>
        <rFont val="Arial"/>
        <family val="2"/>
        <charset val="204"/>
      </rPr>
      <t xml:space="preserve"> По договору от 29.08.2023 № 5 на выполнение ремонтных работ по тропе здоровья г.Заполярный (монтаж видеонаблюдения, установка и трассировка кабеля с подключением и выводом на монитор ЕДДС) продолжается выполнение работ. В ходе выполнения работ возникли проблемы с питающим кабелем на объекте (отсутствие питающего кабеля). По договору от 29.08.2023 № 6 на выполнение работ по установке, ревизии опор освещения и монтаж бордюров на тропе здоровья г.Заполярный 11.10.2023 произведена оплата выполненных работ в размере 400,0 тыс. руб.
</t>
    </r>
    <r>
      <rPr>
        <u/>
        <sz val="8"/>
        <rFont val="Arial"/>
        <family val="2"/>
        <charset val="204"/>
      </rPr>
      <t>Администрация Печенгского муниц округа на 01.12.2023:</t>
    </r>
    <r>
      <rPr>
        <sz val="8"/>
        <rFont val="Arial"/>
        <family val="2"/>
        <charset val="204"/>
      </rPr>
      <t xml:space="preserve"> По договору от 29.08.2023 № 5 на выполнение ремонтных работ по тропе здоровья г.Заполярный (монтаж видеонаблюдения, установка и трассировка кабеля с подключением и выводом на монитор ЕДДС) продолжается выполнение работ. Решается проблема с питающим кабелем на объекте (отсутствие питающего кабеля). </t>
    </r>
    <r>
      <rPr>
        <b/>
        <sz val="8"/>
        <rFont val="Arial"/>
        <family val="2"/>
        <charset val="204"/>
      </rPr>
      <t xml:space="preserve">
Администрация Печенгского муниц округа на 01.01.2024: по договору от 29.08.2023 №5 выполнены ремонтные работы на Тропе здоровья (работы отсыпке и усилению ям для стоек и столбов, установлены МАФы, выполнено устройство бетонных плит тротуаров, проложены трубопроводы для проводов, протянут кабель силовой, установлен светильник светодиодный). Работы выполнены, приняты и оплачены на сумму 231 454 руб., договор расторгнут. Заказчиком рассматриваются  варианты установки системы видеонаблюдения с выводом на мониор ЕДДС.</t>
    </r>
    <r>
      <rPr>
        <sz val="8"/>
        <rFont val="Arial"/>
        <family val="2"/>
        <charset val="204"/>
      </rPr>
      <t xml:space="preserve">
</t>
    </r>
  </si>
  <si>
    <r>
      <t xml:space="preserve">Благоустройство Центральной площади в г. Заполярном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</si>
  <si>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t>
    </r>
    <r>
      <rPr>
        <b/>
        <sz val="8"/>
        <rFont val="Arial"/>
        <family val="2"/>
        <charset val="204"/>
      </rPr>
      <t xml:space="preserve">
</t>
    </r>
    <r>
      <rPr>
        <u/>
        <sz val="8"/>
        <rFont val="Arial"/>
        <family val="2"/>
        <charset val="204"/>
      </rPr>
      <t>Администрация Печенгского муниц округа на 01.09.2022-01.11.2022:</t>
    </r>
    <r>
      <rPr>
        <sz val="8"/>
        <rFont val="Arial"/>
        <family val="2"/>
        <charset val="204"/>
      </rPr>
      <t xml:space="preserve"> продолжается разработка проектно-сметной документации по условиям заключенного договора - до конца ноября 2022, в т.ч. прохождение экспертизы).</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продолжается разработка проектно-сметной документации (ориентировочно - первая декада декабря 2022).</t>
    </r>
    <r>
      <rPr>
        <b/>
        <sz val="8"/>
        <rFont val="Arial"/>
        <family val="2"/>
        <charset val="204"/>
      </rPr>
      <t xml:space="preserve">
</t>
    </r>
    <r>
      <rPr>
        <u/>
        <sz val="8"/>
        <rFont val="Arial"/>
        <family val="2"/>
        <charset val="204"/>
      </rPr>
      <t>Администрация Печенгского муниц округа на 01.01.2023-01.03.2023</t>
    </r>
    <r>
      <rPr>
        <sz val="8"/>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b/>
        <sz val="8"/>
        <rFont val="Arial"/>
        <family val="2"/>
        <charset val="204"/>
      </rPr>
      <t xml:space="preserve"> 
</t>
    </r>
    <r>
      <rPr>
        <u/>
        <sz val="8"/>
        <rFont val="Arial"/>
        <family val="2"/>
        <charset val="204"/>
      </rPr>
      <t>Администрация Печенгского муниц округа на 01.04.2023-01.05.2023:</t>
    </r>
    <r>
      <rPr>
        <sz val="8"/>
        <rFont val="Arial"/>
        <family val="2"/>
        <charset val="204"/>
      </rPr>
      <t xml:space="preserve"> сметная документация прошла экспертизу.</t>
    </r>
    <r>
      <rPr>
        <b/>
        <sz val="8"/>
        <rFont val="Arial"/>
        <family val="2"/>
        <charset val="204"/>
      </rPr>
      <t xml:space="preserve">
</t>
    </r>
    <r>
      <rPr>
        <u/>
        <sz val="8"/>
        <rFont val="Arial"/>
        <family val="2"/>
        <charset val="204"/>
      </rPr>
      <t>Администрация Печенгского муниц округа на 01.06.2023: АНО "Центр социальных проектов "Вторая школа" проводится работа по  государственной экспертизе ПСД.</t>
    </r>
    <r>
      <rPr>
        <b/>
        <u/>
        <sz val="8"/>
        <rFont val="Arial"/>
        <family val="2"/>
        <charset val="204"/>
      </rPr>
      <t xml:space="preserve">
</t>
    </r>
    <r>
      <rPr>
        <u/>
        <sz val="8"/>
        <rFont val="Arial"/>
        <family val="2"/>
        <charset val="204"/>
      </rPr>
      <t xml:space="preserve">Администрация Печенгского муниц округа на 01.07.2023-01.08.2023: </t>
    </r>
    <r>
      <rPr>
        <sz val="8"/>
        <rFont val="Arial"/>
        <family val="2"/>
        <charset val="204"/>
      </rPr>
      <t>АНО "Центр социальных проектов "Вторая школа" продолжаются работы по государственной экспертизе ПСД</t>
    </r>
    <r>
      <rPr>
        <b/>
        <sz val="8"/>
        <rFont val="Arial"/>
        <family val="2"/>
        <charset val="204"/>
      </rPr>
      <t xml:space="preserve">
Администрация Печенгского муниц округа на 01.09.2023-01.01.2024: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t>
    </r>
  </si>
  <si>
    <r>
      <t xml:space="preserve">Благоустройство общественной территории сквера по ул. Ленина в г. Заполярном
</t>
    </r>
    <r>
      <rPr>
        <b/>
        <sz val="8"/>
        <rFont val="Arial"/>
        <family val="2"/>
        <charset val="204"/>
      </rPr>
      <t>ЗАВЕРШЕНО в 2021 году</t>
    </r>
  </si>
  <si>
    <t>Администрация Печенгского муници округа на 01.01.2022 - работы выполнены на 100%</t>
  </si>
  <si>
    <r>
      <t xml:space="preserve">Благоустройство дворовых территорий 
</t>
    </r>
    <r>
      <rPr>
        <b/>
        <sz val="8"/>
        <rFont val="Arial"/>
        <family val="2"/>
        <charset val="204"/>
      </rPr>
      <t>ЗАВЕРШЕНО в 2022 году</t>
    </r>
  </si>
  <si>
    <r>
      <rPr>
        <sz val="8"/>
        <rFont val="Arial"/>
        <family val="2"/>
        <charset val="204"/>
      </rPr>
      <t xml:space="preserve">МИНГРАД на 01.08.2022: Техническая готовность - 48%.  
МИНГРАД на 01.09.2022: Завершены работ по дворовым территориям: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территориям: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территориям: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t>
    </r>
    <r>
      <rPr>
        <b/>
        <sz val="8"/>
        <rFont val="Arial"/>
        <family val="2"/>
        <charset val="204"/>
      </rPr>
      <t xml:space="preserve">МИНГРАД на 01.12.2022: Работы оплачены.  
</t>
    </r>
    <r>
      <rPr>
        <sz val="8"/>
        <rFont val="Arial"/>
        <family val="2"/>
        <charset val="204"/>
      </rPr>
      <t xml:space="preserve">01.02.2023 Минград: ДОПОЛНИТЕЛЬНО к соглашению: в 2023 году планируется благоустройство дворовых территорий: Заполярный, ул. Бабикова, д. 6, 8, 10; п.г.т. Никель, ул. Бредова, д. 16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Администрация Печенгского муниц округа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t>
    </r>
    <r>
      <rPr>
        <u/>
        <sz val="8"/>
        <rFont val="Arial"/>
        <family val="2"/>
        <charset val="204"/>
      </rPr>
      <t>Администрация Печенгского муниц округа на 01.09.2022</t>
    </r>
    <r>
      <rPr>
        <sz val="8"/>
        <rFont val="Arial"/>
        <family val="2"/>
        <charset val="204"/>
      </rPr>
      <t xml:space="preserve">: ведется установка бортового камня, лотков водоотвода, просмоленной доски, формирование основания.     
</t>
    </r>
    <r>
      <rPr>
        <u/>
        <sz val="8"/>
        <rFont val="Arial"/>
        <family val="2"/>
        <charset val="204"/>
      </rPr>
      <t>Администрация Печенгского муниц округа на 01.10.2022</t>
    </r>
    <r>
      <rPr>
        <sz val="8"/>
        <rFont val="Arial"/>
        <family val="2"/>
        <charset val="204"/>
      </rPr>
      <t xml:space="preserve">: выполнены работы по регулировке высотного положения крышек колодцев, ведутся работы по асфальтированию.
</t>
    </r>
    <r>
      <rPr>
        <u/>
        <sz val="8"/>
        <rFont val="Arial"/>
        <family val="2"/>
        <charset val="204"/>
      </rPr>
      <t>Администрация Печенгского муниц округа на 01.11.2022</t>
    </r>
    <r>
      <rPr>
        <sz val="8"/>
        <rFont val="Arial"/>
        <family val="2"/>
        <charset val="204"/>
      </rPr>
      <t xml:space="preserve">: все работы выполнены. Оплата произведена за выполненные работы по благоустройству дворовой территории по адресам: пгт. Никель, пр.Гвардейский д.16, ул. Октябрьская д.3,5,7, ул. Спортивная д. 1Б.
</t>
    </r>
    <r>
      <rPr>
        <u/>
        <sz val="8"/>
        <rFont val="Arial"/>
        <family val="2"/>
        <charset val="204"/>
      </rPr>
      <t>Администрация Печенгского муниц округа на 01.12.2022:</t>
    </r>
    <r>
      <rPr>
        <sz val="8"/>
        <rFont val="Arial"/>
        <family val="2"/>
        <charset val="204"/>
      </rPr>
      <t xml:space="preserve"> работы выполнены. Подрядчиком проводятся работы по документальному оформлению выполненных работ.
</t>
    </r>
    <r>
      <rPr>
        <b/>
        <sz val="8"/>
        <rFont val="Arial"/>
        <family val="2"/>
        <charset val="204"/>
      </rPr>
      <t xml:space="preserve">Администрация Печенгского муниц округа на 01.01.2023: работы по благоустройству дворовых территорий г. Никель, пр. Гвардейский, д. 6/1, ул. Победы, дд 1, 13, ул. Бредова, дд 1, 3. приняты и оплачены (15 395,66 тыс.руб, из них ОБ - 14 625,8 тыс.руб., МБ - 769,8 тыс.руб.); работы по благоустройству дворовых территорий г. Заполярный, ул. Мира, дд. 6, 8, 10, 12, ул. Юбилейная, дд. 5, 9 выполнены и оплачены (12 128,5 тыс.руб., из них ОБ - 11 522,1 тыс.руб., МБ - 606,4 тыс.руб.)      </t>
    </r>
  </si>
  <si>
    <r>
      <t xml:space="preserve">Организация двух общественных уличных пространств в пгт Никель (парк "Победы" по ул. Бредова и Детский парк по ул. Мира)
</t>
    </r>
    <r>
      <rPr>
        <b/>
        <sz val="8"/>
        <rFont val="Arial"/>
        <family val="2"/>
        <charset val="204"/>
      </rPr>
      <t>ПРОДОЛЖАЕТСЯ</t>
    </r>
  </si>
  <si>
    <r>
      <rPr>
        <u/>
        <sz val="8"/>
        <rFont val="Arial"/>
        <family val="2"/>
        <charset val="204"/>
      </rPr>
      <t>Администрация Печенгского муниц округа на 01.08.2022: р</t>
    </r>
    <r>
      <rPr>
        <sz val="8"/>
        <rFont val="Arial"/>
        <family val="2"/>
        <charset val="204"/>
      </rPr>
      <t>азрабатывается проектно-сметная документация.</t>
    </r>
    <r>
      <rPr>
        <b/>
        <sz val="8"/>
        <rFont val="Arial"/>
        <family val="2"/>
        <charset val="204"/>
      </rPr>
      <t xml:space="preserve">
</t>
    </r>
    <r>
      <rPr>
        <u/>
        <sz val="8"/>
        <rFont val="Arial"/>
        <family val="2"/>
        <charset val="204"/>
      </rPr>
      <t xml:space="preserve">Администрация Печенгского муниц округа на 01.01.2023: </t>
    </r>
    <r>
      <rPr>
        <sz val="8"/>
        <rFont val="Arial"/>
        <family val="2"/>
        <charset val="204"/>
      </rPr>
      <t>работы продолжаются.</t>
    </r>
    <r>
      <rPr>
        <b/>
        <sz val="8"/>
        <rFont val="Arial"/>
        <family val="2"/>
        <charset val="204"/>
      </rPr>
      <t xml:space="preserve">
</t>
    </r>
    <r>
      <rPr>
        <u/>
        <sz val="8"/>
        <rFont val="Arial"/>
        <family val="2"/>
        <charset val="204"/>
      </rPr>
      <t>Администрация Печенгского муниц округа на 01.02.2023</t>
    </r>
    <r>
      <rPr>
        <sz val="8"/>
        <rFont val="Arial"/>
        <family val="2"/>
        <charset val="204"/>
      </rPr>
      <t xml:space="preserve">: по договору, заключенному МОО "СОТРУДНИЧЕСТВО" с ООО "Севморпроект", работы по разработке ПСД продолжаются. 
</t>
    </r>
    <r>
      <rPr>
        <u/>
        <sz val="8"/>
        <rFont val="Arial"/>
        <family val="2"/>
        <charset val="204"/>
      </rPr>
      <t>Администрация Печенгского муниц округа на 01.03.2023-01.07.2023</t>
    </r>
    <r>
      <rPr>
        <sz val="8"/>
        <rFont val="Arial"/>
        <family val="2"/>
        <charset val="204"/>
      </rPr>
      <t xml:space="preserve">: МОО "СОТРУДНИЧЕСТВО" направлено в адрес ООО "Севморпроект" (г. Мурманск) письмо о расторжении в одностороннем порядке договора на разработку ПСД и возвращении исполнителем выплаченного аванса в размере 420 000,00 руб. (исх. от 28.02.2023 №4). </t>
    </r>
    <r>
      <rPr>
        <b/>
        <sz val="8"/>
        <rFont val="Arial"/>
        <family val="2"/>
        <charset val="204"/>
      </rPr>
      <t xml:space="preserve">                                                                                                                 
</t>
    </r>
    <r>
      <rPr>
        <u/>
        <sz val="8"/>
        <rFont val="Arial"/>
        <family val="2"/>
        <charset val="204"/>
      </rPr>
      <t xml:space="preserve">Администрация Печенгского муниц округа на 01.08.2023-01.10.2023: </t>
    </r>
    <r>
      <rPr>
        <sz val="8"/>
        <rFont val="Arial"/>
        <family val="2"/>
        <charset val="204"/>
      </rPr>
      <t xml:space="preserve">принято решение о нерасторжении договора между МОО "Сотрудничество" и ООО "Севморпроект" на разработку ПСД. В адрес проектировщика (ООО "Севморпроект") были донаправлены недостающие документы на разработку ПСД.
</t>
    </r>
    <r>
      <rPr>
        <u/>
        <sz val="8"/>
        <rFont val="Arial"/>
        <family val="2"/>
        <charset val="204"/>
      </rPr>
      <t>Администрация Печенгского муниц округа на 01.11.2023:</t>
    </r>
    <r>
      <rPr>
        <sz val="8"/>
        <rFont val="Arial"/>
        <family val="2"/>
        <charset val="204"/>
      </rPr>
      <t xml:space="preserve"> продолжается выполнение работ по договору, заключенному МОО "СОТРУДНИЧЕСТВО" с ООО "Севморпроект".
</t>
    </r>
    <r>
      <rPr>
        <u/>
        <sz val="8"/>
        <rFont val="Arial"/>
        <family val="2"/>
        <charset val="204"/>
      </rPr>
      <t>Администрация Печенгского муниц округа на 01.12.2023:</t>
    </r>
    <r>
      <rPr>
        <sz val="8"/>
        <rFont val="Arial"/>
        <family val="2"/>
        <charset val="204"/>
      </rPr>
      <t xml:space="preserve"> в ООО "Севморпроект" направлена информация мест расположения точек подключения к сети Интернет, конкретизированы зоны по видеонаблюдению, инофрмация по ливневой канализации, разъяснен порядок подготовки Акта вырубки зеленых насаждений.
</t>
    </r>
    <r>
      <rPr>
        <b/>
        <sz val="8"/>
        <rFont val="Arial"/>
        <family val="2"/>
        <charset val="204"/>
      </rPr>
      <t>Администрация Печенгского муниц округа на 01.01.2024: продолжается выполнение работ по договору, заключенному МОО "СОТРУДНИЧЕСТВО" с ООО "Севморпроект".</t>
    </r>
  </si>
  <si>
    <r>
      <t xml:space="preserve">Развитие событийной программы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</si>
  <si>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(плинируется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t>
    </r>
    <r>
      <rPr>
        <b/>
        <sz val="8"/>
        <rFont val="Arial"/>
        <family val="2"/>
        <charset val="204"/>
      </rPr>
      <t xml:space="preserve">
</t>
    </r>
    <r>
      <rPr>
        <u/>
        <sz val="8"/>
        <rFont val="Arial"/>
        <family val="2"/>
        <charset val="204"/>
      </rPr>
      <t>Администрация Печенгского муниц округа на 01.10.2022:</t>
    </r>
    <r>
      <rPr>
        <sz val="8"/>
        <rFont val="Arial"/>
        <family val="2"/>
        <charset val="204"/>
      </rPr>
      <t xml:space="preserve">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пгт.Никель) (26.09-10.10.2022).
</t>
    </r>
    <r>
      <rPr>
        <u/>
        <sz val="8"/>
        <rFont val="Arial"/>
        <family val="2"/>
        <charset val="204"/>
      </rPr>
      <t xml:space="preserve">Администрация Печенгского муниц округа на 01.11.2022 </t>
    </r>
    <r>
      <rPr>
        <sz val="8"/>
        <rFont val="Arial"/>
        <family val="2"/>
        <charset val="204"/>
      </rPr>
      <t>-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t>
    </r>
    <r>
      <rPr>
        <u/>
        <sz val="8"/>
        <rFont val="Arial"/>
        <family val="2"/>
        <charset val="204"/>
      </rPr>
      <t>Администрация Печенгского муниц округа на  01.02.2023:</t>
    </r>
    <r>
      <rPr>
        <sz val="8"/>
        <rFont val="Arial"/>
        <family val="2"/>
        <charset val="204"/>
      </rPr>
      <t xml:space="preserve"> осуществляется подготовка к проведению 9-го сезона зимней Арт-резиденции.
</t>
    </r>
    <r>
      <rPr>
        <u/>
        <sz val="8"/>
        <rFont val="Arial"/>
        <family val="2"/>
        <charset val="204"/>
      </rPr>
      <t xml:space="preserve">Администрация Печенгского муниц округа на 01.03.2023: </t>
    </r>
    <r>
      <rPr>
        <sz val="8"/>
        <rFont val="Arial"/>
        <family val="2"/>
        <charset val="204"/>
      </rPr>
      <t>Подготовка к проведению Молодежного форума SVET ON (03.03.2023) (организатор форума Норникель); Стартовал проект «Бизнес в школу» для учащихся школы № 23 в п. Лиинахамари (17.02.2023). Начались занятия, отобраны слушатели, проведена организационная встреча; Выступили площадкой для Медиашколы Игоря Попова (14.02-17.02.2023); Выступили площадкой для церемонии награждения проекта «Мир новых возможностей» ПАО «ГМК «Норильский никель»; Организована выставка скульптур из шлака участника и куратора арт-резиденции Александра Хромых; Организация, открытие, сопровождение и закрытие зимней арт-резиденции «Никель - Полярная ночь» 2023 (16.02-25.02.2023); Организация и сопровождение мастер-классов по линогравюре для учеников детской художественной школы и местных жителей от Александры Анюхиной (21-22 февраля 2023 года в пгт. Никель); Организация и сопровождение мастер-класса по созданию авторской открытки от Анастасии Шалаевой (24.02.2023</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Выступили площадкой для женсовета работников рудника «Каула-Котсельваара» (01.03,16.03); провели для жителей города МК от блогера Анастасии Дроздовой (02.03); провели Молодежный форум SVET ON (организатор форума Норникель) (03.03); провели презентацию и открытие проекта «Бизнес в школу. Апгрейд» 2023 (04.03);  Презентация программы и первая встреча с участниками проекта «Самозанятые. Путь в туризм» (10.03); проведены первые занятия в рамках проекта «Бизнес в школу. Апгрейд» 2023 (14-17.03); проведены занятия для старшеклассников из школы № 23 Лиинахамари в рамках проекта «Бизнес в школу» (18.03); приняли участие в Арктическом международном фестивале «Золотой ворон» (22.03); выступили площадкой для Медиашколы Игоря Попова (21-24.03); Организовано проведение бизнес-игры для предпринимателей (25.03); организовано проведение семинара по сервис-дизайну для участников проекта «Самозанятые. Путь в туризм» (24-25.03); участие на заседании Экспертного совета ЭЦ «ПОРА» (28.03)
</t>
    </r>
    <r>
      <rPr>
        <u/>
        <sz val="8"/>
        <rFont val="Arial"/>
        <family val="2"/>
        <charset val="204"/>
      </rPr>
      <t>Администрация Печенгского муниципального округа на 01.05.2023:</t>
    </r>
    <r>
      <rPr>
        <b/>
        <sz val="8"/>
        <rFont val="Arial"/>
        <family val="2"/>
        <charset val="204"/>
      </rPr>
      <t xml:space="preserve"> </t>
    </r>
    <r>
      <rPr>
        <sz val="8"/>
        <rFont val="Arial"/>
        <family val="2"/>
        <charset val="204"/>
      </rPr>
      <t>проведено 01.04.2023 мероприятие для учителей "Бизнес в школу.Апгрейд" в школе № 19 и ДДТ № 2 в г. Заполярный; 08.04.2023 - "Бизнес в школу" для учителей пгт.Никеля, г.Заполярного, нп.Корзуново, пгт.Печенги,нп. Лиинахамари по направлению "Основы фотографии и видеомонтажа"; проведены 08-09.04.2023 и 29.04.2023 встречи Женского клуба на площадке АНО "Вторая школа" при поддержке администрации Печенгского муниципального округа; поезка 16-22.04.2023 учащихся из Никеля и Заполярного в Санкт-Петербургскую государственную художественно-промышленную академию имени А.Л. Штиглица, организаторы поездки АНО "Вторая школа" и отдел культуры, спорта и молодежной политики администрации Печенгского муниципального округа при поддержки ГМК "Норильский никель"; в рамках проекта  ГМК "Норникель" "ПЕРЕМЕНА URBAN" 11.04.2023 прошло знакомство учащихся пгт Никель с деятельностью АНО "Вторая школа";  на площадке АНО "Вторая школа" 22.04.2023 проведен "Никельский субботник по проекту "IMAKE"; проведена тренинг-игра 19.04.2023 "Играй и зарабатывай" для ознакомлния с мерами поддержки бизнеса в Мурманской области при участии экспертов Центра поддержки предпринимателей Мурманской области "Мой бизнес", Мурманского "Бизнес-инкубатора", Корпорации развития Мурманской области, Кольской ГМК; в шк. № 23 нп. Лиинахамари 22.04.2023 проведено заключительное мероприятие  проекта для школьников "Бизнес в школу.Лидерство"; в рамках проекта для самозанятых "Путь в туризм" для мастеров ручной работы 23.04.2023 проведен семинар "Алгоритм создания ремесленного изделия"; в медиа школе Игоря Попова для школьников 19-22.04.2023 проведено обучение журналистике;  проведена 29.04.2023 встреча"Путь в туризм" для гидов совместно с экспертами Красного Креста по теме "Оказание первой помощи".</t>
    </r>
    <r>
      <rPr>
        <b/>
        <sz val="8"/>
        <rFont val="Arial"/>
        <family val="2"/>
        <charset val="204"/>
      </rPr>
      <t xml:space="preserve">
</t>
    </r>
    <r>
      <rPr>
        <u/>
        <sz val="8"/>
        <rFont val="Arial"/>
        <family val="2"/>
        <charset val="204"/>
      </rPr>
      <t>Администрация Печенгского муниципального округа на  01.06.2023:</t>
    </r>
    <r>
      <rPr>
        <sz val="8"/>
        <rFont val="Arial"/>
        <family val="2"/>
        <charset val="204"/>
      </rPr>
      <t xml:space="preserve"> Приняли участие в передаче найденной иконы (в реке Колосйоки в 2022 году, во время проведения мероприятий проекта Волонтерский кампус, нашла одна из участниц). Передача состоялась в Историко-краеведческом музее Печенгского района (12.05); Организация весенней сессии по проекту «Бизнес в школу. Апгрейд» для учителей и педагогов Печенгского округа (13.05); Организация встреч кураторов и участников проекта «Волонтеры Северного Гостеприимства» (15.05 -16.05); Выступили площадкой для проведения стратегической сессии по Программе социально-экономического развития Печенгского округа (18.05); Организация туристического тимбилдинга (20.05); Организовано проведение тренинг-игры «Как не выгореть на пути к цели» для предпринимателей Печенгского округа (26.05); Выступили площадкой для проведения расширенной встречи Главы Печенгского муниципального округа и инвестиционного уполномоченного (26.05); Выступили площадкой для конкурса «Автоледи», организованном Женским клубом «Женщина Севера» и Учебным центром «АБВ» (27.05; Выступили площадкой для проведения Медиашколы Игоря Попова (30.05-01.06).</t>
    </r>
    <r>
      <rPr>
        <b/>
        <sz val="8"/>
        <rFont val="Arial"/>
        <family val="2"/>
        <charset val="204"/>
      </rPr>
      <t xml:space="preserve">
</t>
    </r>
    <r>
      <rPr>
        <u/>
        <sz val="8"/>
        <rFont val="Arial"/>
        <family val="2"/>
        <charset val="204"/>
      </rPr>
      <t>Администрация Печенгского муниципального округа на 01.07.2023:</t>
    </r>
    <r>
      <rPr>
        <sz val="8"/>
        <rFont val="Arial"/>
        <family val="2"/>
        <charset val="204"/>
      </rPr>
      <t xml:space="preserve"> Выступили площадкой для проведения Медиашколы Игоря Попова (01.06), закрытие учебного сезона (16.06); Приняли участие в форуме «Путешествуй» в г. Москва, ВДНХ (08-12.06) (продвижение фестиваля «GastroIndustry»); Приняли участие в форуме «Лед тронулся» в г. Мурманск (21-25.06), приняли участие в экоуборке территории в п. Спутник (25.06).</t>
    </r>
    <r>
      <rPr>
        <b/>
        <sz val="8"/>
        <rFont val="Arial"/>
        <family val="2"/>
        <charset val="204"/>
      </rPr>
      <t xml:space="preserve">
</t>
    </r>
    <r>
      <rPr>
        <u/>
        <sz val="8"/>
        <rFont val="Arial"/>
        <family val="2"/>
        <charset val="204"/>
      </rPr>
      <t>Администрация Печенгского муниципального округа на 01.08.2023</t>
    </r>
    <r>
      <rPr>
        <sz val="8"/>
        <rFont val="Arial"/>
        <family val="2"/>
        <charset val="204"/>
      </rPr>
      <t xml:space="preserve">: организация мероприятия «Волонтерский кампус 2023» (03.07-16.07); подготовка к фестивалю «Северный ветер 2023» (пройдет 05.08 - 06.08)
Администрация Печенгского муниципального округа на 01.09.2023: Подготовка и проведение фестиваля "Gastro Industry Fest" (27.08.2023); организаци и проведение летней Арт-резиденции (16.08-28.08.2023)
</t>
    </r>
    <r>
      <rPr>
        <u/>
        <sz val="8"/>
        <rFont val="Arial"/>
        <family val="2"/>
        <charset val="204"/>
      </rPr>
      <t xml:space="preserve">Администрация Печенгского муниципального округа на 01.10.2023: </t>
    </r>
    <r>
      <rPr>
        <sz val="8"/>
        <rFont val="Arial"/>
        <family val="2"/>
        <charset val="204"/>
      </rPr>
      <t xml:space="preserve">Проведен фестиваль "Gastro Industry Fest" (27.08.2023).
</t>
    </r>
    <r>
      <rPr>
        <u/>
        <sz val="8"/>
        <rFont val="Arial"/>
        <family val="2"/>
        <charset val="204"/>
      </rPr>
      <t>Администрация Печенгского муниципального округа на 01.11.2023:</t>
    </r>
    <r>
      <rPr>
        <sz val="8"/>
        <rFont val="Arial"/>
        <family val="2"/>
        <charset val="204"/>
      </rPr>
      <t xml:space="preserve"> 14.10 старшеклассники школы № 3 на занятии проекта «Бизнес в школу. Лидерство» познакомились с базовыми навыками ораторского искусства; 14.10 в школе № 5 п. Печенга для учителей и педагогов Печенгского округа проведен интенсив по 3D-моделированию в рамках проекта «Бизнес в школу. Апгрейд»; 14.10 бизнес-игра «Авторская позиция в бизнесе» с бизнес-тренером и предпринимателем с Мариной Мыжерицкой; 21.10 в рамках проекта «Бизнес в школу. Апгрейд» для учителей и педагогов Печенгского округа проеведен очный интенсив по робототехнике.
</t>
    </r>
    <r>
      <rPr>
        <u/>
        <sz val="8"/>
        <rFont val="Arial"/>
        <family val="2"/>
        <charset val="204"/>
      </rPr>
      <t xml:space="preserve">Администрация Печенгского муниципального округа на 01.12.2023: </t>
    </r>
    <r>
      <rPr>
        <sz val="8"/>
        <rFont val="Arial"/>
        <family val="2"/>
        <charset val="204"/>
      </rPr>
      <t>приняли на своей площадке студентов кафедры им. Глазычева института общественных наук РАНХИГС (30.10-05.11); провели бизнес-гейм  "БИзнес-игра" (03.11); проведена очная сессия волонтеров Северного гостеприимства (11.11); приняли предпринимателей Печегского муниц. округа , Комитет по туризму Мурманской области по теме "Разработка ПД и реализация проекта туристический кластер Печенгского муниц. округа" (15.11); резиденция самозанятых, закрытие проекта "Самозанятые. Путь в туризм" (10.11); закрытие проекта "Апргейд. Бизнес в школу" (обучение учителей) (18.11); провели закрытие проекта "Бизнес в школу. Лидерство" (для учащихся школ) (25.11); очная сессия "Киноплощадка" (25.11-26.11); выступили площадкой для встречи инвестиционного уполномоченного Печенгского муниц. округа, уполномоченного по защите прав предпринимателей Муцрманской области (29.11); выступили площадкой для промышленного туризма (30.11).</t>
    </r>
    <r>
      <rPr>
        <b/>
        <sz val="8"/>
        <rFont val="Arial"/>
        <family val="2"/>
        <charset val="204"/>
      </rPr>
      <t xml:space="preserve">
Администрация Печенгского муниципального округа на 01.01.2024: выступили площадкой для занятий Медиашколы Игоря Попова (06.12-08.12); 05-07.12 выступили площадкой для 3-х дневной сессии по разработке стратегии развития Печенгского политехнического техникума; приняли участие в выставке «Придумано в Арктике» г. Мурманск (08.12); выступили площадкой для детского модного показа Модельной школы «AMA Models» , выступили партнерами (09.12); организация и проведение форума «Женщина севера – путь к себе» (10.12); выступили площадкой для встречи туроператоров и гидов со всей Мурманской области с местными предпринимателями, представителями Администрации Печенгского округа, Кольской ГМК, Печенгского политехнического техникума, ТИЦ Мурманской области (12.12); выступили площадкой для финальное мероприятие проекта «Волонтеры Северного Гостеприимства» (15.12) (участниками проекта стали более 60 школьников из Никеля и Заполярного)
Комитет по туризму Мурманской области на 01.10.2022: была оказана информационная поддержка фестиваля "GastroIndustry" 
Комитет по туризму Мурманской области на 01.10.2022: была оказана информационная поддержка фестиваля "GastroIndustry".</t>
    </r>
  </si>
  <si>
    <r>
      <t xml:space="preserve">Развитие Центра социальных проектов "Вторая школа" в пгт Никель
</t>
    </r>
    <r>
      <rPr>
        <b/>
        <sz val="8"/>
        <rFont val="Arial"/>
        <family val="2"/>
        <charset val="204"/>
      </rPr>
      <t>ПРОДОЛЖАЕТСЯ</t>
    </r>
  </si>
  <si>
    <t>Администрация Печенгского муниц округа на 01.02.2023-01.11.2023: проектный офис на базе АНО  "Центр социальных проектов Печенгского округа "Вторая школа" функционирует.</t>
  </si>
  <si>
    <r>
      <t xml:space="preserve">Проведение Дней российско-норвежского приграничного сотрудничества
</t>
    </r>
    <r>
      <rPr>
        <b/>
        <sz val="8"/>
        <rFont val="Arial"/>
        <family val="2"/>
        <charset val="204"/>
      </rPr>
      <t>ПРИОСТАНОВЛЕНО</t>
    </r>
  </si>
  <si>
    <t>Администрация Печенгского муниц округа: 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</si>
  <si>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r>
      <t xml:space="preserve">Регулярное автобусное сообщение по маршруту: Мурманск-Киркенес-Мурманск
</t>
    </r>
    <r>
      <rPr>
        <b/>
        <sz val="8"/>
        <rFont val="Arial"/>
        <family val="2"/>
        <charset val="204"/>
      </rPr>
      <t>ПРИОСТАНОВЛЕНО</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</si>
</sst>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00"/>
    <numFmt numFmtId="167" formatCode="#,##0.00\ _₽"/>
    <numFmt numFmtId="168" formatCode="#,##0.00_ ;\-#,##0.00\ "/>
    <numFmt numFmtId="169" formatCode="0.0"/>
  </numFmts>
  <fonts count="18" x14ac:knownFonts="1">
    <font>
      <sz val="11"/>
      <color rgb="FF000000"/>
      <name val="Arial"/>
    </font>
    <font>
      <sz val="11"/>
      <name val="Arial"/>
      <family val="2"/>
      <charset val="204"/>
    </font>
    <font>
      <b/>
      <sz val="14"/>
      <name val="Arial"/>
      <family val="2"/>
      <charset val="204"/>
    </font>
    <font>
      <b/>
      <sz val="10"/>
      <name val="Arial"/>
      <family val="2"/>
      <charset val="204"/>
    </font>
    <font>
      <sz val="8"/>
      <name val="Arial"/>
      <family val="2"/>
      <charset val="204"/>
    </font>
    <font>
      <b/>
      <sz val="8"/>
      <name val="Arial"/>
      <family val="2"/>
      <charset val="204"/>
    </font>
    <font>
      <sz val="11"/>
      <color rgb="FF000000"/>
      <name val="Arial"/>
      <family val="2"/>
      <charset val="204"/>
    </font>
    <font>
      <i/>
      <sz val="7"/>
      <name val="Arial"/>
      <family val="2"/>
      <charset val="204"/>
    </font>
    <font>
      <i/>
      <sz val="8"/>
      <name val="Arial"/>
      <family val="2"/>
      <charset val="204"/>
    </font>
    <font>
      <u/>
      <sz val="8"/>
      <name val="Arial"/>
      <family val="2"/>
      <charset val="204"/>
    </font>
    <font>
      <b/>
      <u/>
      <sz val="8"/>
      <name val="Arial"/>
      <family val="2"/>
      <charset val="204"/>
    </font>
    <font>
      <b/>
      <sz val="11"/>
      <name val="Arial"/>
      <family val="2"/>
      <charset val="204"/>
    </font>
    <font>
      <i/>
      <sz val="9"/>
      <name val="Arial"/>
      <family val="2"/>
      <charset val="204"/>
    </font>
    <font>
      <sz val="14"/>
      <name val="Times New Roman"/>
      <family val="1"/>
      <charset val="204"/>
    </font>
    <font>
      <b/>
      <sz val="12"/>
      <name val="Arial"/>
      <family val="2"/>
      <charset val="204"/>
    </font>
    <font>
      <b/>
      <i/>
      <sz val="8"/>
      <name val="Arial"/>
      <family val="2"/>
      <charset val="204"/>
    </font>
    <font>
      <i/>
      <u/>
      <sz val="8"/>
      <name val="Arial"/>
      <family val="2"/>
      <charset val="204"/>
    </font>
    <font>
      <b/>
      <i/>
      <sz val="9"/>
      <name val="Arial"/>
      <family val="2"/>
      <charset val="204"/>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top style="thin">
        <color indexed="64"/>
      </top>
      <bottom/>
      <diagonal/>
    </border>
  </borders>
  <cellStyleXfs count="2">
    <xf numFmtId="0" fontId="0" fillId="0" borderId="0"/>
    <xf numFmtId="0" fontId="6" fillId="0" borderId="0"/>
  </cellStyleXfs>
  <cellXfs count="175">
    <xf numFmtId="0" fontId="0" fillId="0" borderId="0" xfId="0"/>
    <xf numFmtId="0" fontId="6" fillId="0" borderId="0" xfId="1"/>
    <xf numFmtId="165" fontId="6" fillId="0" borderId="0" xfId="1" applyNumberFormat="1"/>
    <xf numFmtId="0" fontId="6" fillId="0" borderId="0" xfId="1" applyAlignment="1">
      <alignment horizontal="center"/>
    </xf>
    <xf numFmtId="0" fontId="1" fillId="0" borderId="0" xfId="1" applyFont="1"/>
    <xf numFmtId="0" fontId="6" fillId="0" borderId="12" xfId="1" applyBorder="1"/>
    <xf numFmtId="0" fontId="6" fillId="0" borderId="0" xfId="1" applyAlignment="1">
      <alignment horizontal="center" vertical="center"/>
    </xf>
    <xf numFmtId="0" fontId="6" fillId="0" borderId="0" xfId="1" applyFill="1"/>
    <xf numFmtId="0" fontId="6" fillId="0" borderId="0" xfId="1" applyFill="1" applyAlignment="1">
      <alignment horizontal="center"/>
    </xf>
    <xf numFmtId="0" fontId="1" fillId="0" borderId="1" xfId="1" applyFont="1" applyFill="1" applyBorder="1"/>
    <xf numFmtId="0" fontId="1" fillId="0" borderId="20" xfId="1" applyFont="1" applyFill="1" applyBorder="1"/>
    <xf numFmtId="0" fontId="4" fillId="0" borderId="1" xfId="0" applyFont="1" applyFill="1" applyBorder="1" applyAlignment="1">
      <alignment horizontal="center" vertical="center"/>
    </xf>
    <xf numFmtId="165" fontId="1" fillId="0" borderId="1" xfId="1" applyNumberFormat="1" applyFont="1" applyFill="1" applyBorder="1"/>
    <xf numFmtId="0" fontId="1" fillId="0" borderId="25" xfId="1" applyFont="1" applyFill="1" applyBorder="1" applyAlignment="1">
      <alignment horizontal="center"/>
    </xf>
    <xf numFmtId="0" fontId="1" fillId="0" borderId="22" xfId="1" applyFont="1" applyFill="1" applyBorder="1" applyAlignment="1">
      <alignment horizontal="center"/>
    </xf>
    <xf numFmtId="4" fontId="5" fillId="0" borderId="1" xfId="1" applyNumberFormat="1" applyFont="1" applyFill="1" applyBorder="1" applyAlignment="1">
      <alignment horizontal="center" vertical="center"/>
    </xf>
    <xf numFmtId="0" fontId="1" fillId="0" borderId="9" xfId="1" applyFont="1" applyFill="1" applyBorder="1"/>
    <xf numFmtId="0" fontId="1" fillId="0" borderId="18" xfId="1" applyFont="1" applyFill="1" applyBorder="1" applyAlignment="1">
      <alignment horizontal="center"/>
    </xf>
    <xf numFmtId="0" fontId="1" fillId="0" borderId="21" xfId="1" applyFont="1" applyFill="1" applyBorder="1" applyAlignment="1">
      <alignment horizontal="center"/>
    </xf>
    <xf numFmtId="4" fontId="4" fillId="0" borderId="1" xfId="1" applyNumberFormat="1" applyFont="1" applyFill="1" applyBorder="1" applyAlignment="1">
      <alignment horizontal="center" vertical="center"/>
    </xf>
    <xf numFmtId="0" fontId="1" fillId="0" borderId="10" xfId="1" applyFont="1" applyFill="1" applyBorder="1"/>
    <xf numFmtId="0" fontId="1" fillId="0" borderId="19" xfId="1" applyFont="1" applyFill="1" applyBorder="1" applyAlignment="1">
      <alignment horizontal="center"/>
    </xf>
    <xf numFmtId="0" fontId="1" fillId="0" borderId="26" xfId="1" applyFont="1" applyFill="1" applyBorder="1" applyAlignment="1">
      <alignment horizontal="center"/>
    </xf>
    <xf numFmtId="49" fontId="2" fillId="0" borderId="20" xfId="1" applyNumberFormat="1" applyFont="1" applyFill="1" applyBorder="1" applyAlignment="1">
      <alignment horizontal="center" vertical="center" wrapText="1"/>
    </xf>
    <xf numFmtId="49" fontId="3" fillId="0" borderId="20" xfId="1" applyNumberFormat="1" applyFont="1" applyFill="1" applyBorder="1" applyAlignment="1">
      <alignment horizontal="center" vertical="center" wrapText="1"/>
    </xf>
    <xf numFmtId="0" fontId="4" fillId="0" borderId="7" xfId="1" applyFont="1" applyFill="1" applyBorder="1" applyAlignment="1">
      <alignment horizontal="left" vertical="center" wrapText="1"/>
    </xf>
    <xf numFmtId="0" fontId="4" fillId="0" borderId="7" xfId="1" applyFont="1" applyFill="1" applyBorder="1" applyAlignment="1">
      <alignment horizontal="center" vertical="center" wrapText="1"/>
    </xf>
    <xf numFmtId="0" fontId="4" fillId="0" borderId="5" xfId="1" applyFont="1" applyFill="1" applyBorder="1" applyAlignment="1">
      <alignment horizontal="center" vertical="center" wrapText="1"/>
    </xf>
    <xf numFmtId="165" fontId="4" fillId="0" borderId="5" xfId="1" applyNumberFormat="1" applyFont="1" applyFill="1" applyBorder="1" applyAlignment="1">
      <alignment horizontal="center" vertical="center" wrapText="1"/>
    </xf>
    <xf numFmtId="0" fontId="4" fillId="0" borderId="9"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4" fillId="0" borderId="3" xfId="1" applyFont="1" applyFill="1" applyBorder="1" applyAlignment="1">
      <alignment horizontal="center" vertical="center" wrapText="1"/>
    </xf>
    <xf numFmtId="4" fontId="4" fillId="0" borderId="1" xfId="1" applyNumberFormat="1" applyFont="1" applyFill="1" applyBorder="1" applyAlignment="1">
      <alignment horizontal="center" vertical="center" wrapText="1"/>
    </xf>
    <xf numFmtId="0" fontId="1" fillId="0" borderId="7" xfId="1" applyFont="1" applyFill="1" applyBorder="1"/>
    <xf numFmtId="0" fontId="4" fillId="0" borderId="4" xfId="1" applyFont="1" applyFill="1" applyBorder="1" applyAlignment="1">
      <alignment horizontal="center" vertical="center" wrapText="1"/>
    </xf>
    <xf numFmtId="165" fontId="4" fillId="0" borderId="4" xfId="1" applyNumberFormat="1" applyFont="1" applyFill="1" applyBorder="1" applyAlignment="1">
      <alignment horizontal="center" vertical="center" wrapText="1"/>
    </xf>
    <xf numFmtId="0" fontId="1" fillId="0" borderId="7" xfId="1" applyFont="1" applyFill="1" applyBorder="1" applyAlignment="1">
      <alignment horizontal="center"/>
    </xf>
    <xf numFmtId="0" fontId="5" fillId="0" borderId="18"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1" fillId="0" borderId="5" xfId="1" applyFont="1" applyFill="1" applyBorder="1"/>
    <xf numFmtId="0" fontId="4" fillId="0" borderId="5" xfId="1" applyFont="1" applyFill="1" applyBorder="1" applyAlignment="1">
      <alignment horizontal="left" vertical="center" wrapText="1"/>
    </xf>
    <xf numFmtId="0" fontId="1" fillId="0" borderId="5" xfId="1" applyFont="1" applyFill="1" applyBorder="1" applyAlignment="1">
      <alignment horizontal="center"/>
    </xf>
    <xf numFmtId="0" fontId="5" fillId="0" borderId="19"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4" fillId="0" borderId="1" xfId="1" applyFont="1" applyFill="1" applyBorder="1" applyAlignment="1">
      <alignment vertical="center" wrapText="1"/>
    </xf>
    <xf numFmtId="0" fontId="4" fillId="0" borderId="1" xfId="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0" fontId="4" fillId="0" borderId="6"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8"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1" fillId="0" borderId="1" xfId="1" applyFont="1" applyFill="1" applyBorder="1" applyAlignment="1">
      <alignment horizontal="center"/>
    </xf>
    <xf numFmtId="0" fontId="4" fillId="0" borderId="11" xfId="1" applyFont="1" applyFill="1" applyBorder="1" applyAlignment="1">
      <alignment horizontal="center" vertical="center" wrapText="1"/>
    </xf>
    <xf numFmtId="0" fontId="4" fillId="0" borderId="10" xfId="1" applyFont="1" applyFill="1" applyBorder="1" applyAlignment="1">
      <alignment horizontal="left" vertical="center" wrapText="1"/>
    </xf>
    <xf numFmtId="0" fontId="4" fillId="0" borderId="0" xfId="1" applyFont="1" applyFill="1" applyAlignment="1">
      <alignment horizontal="center" vertical="center" wrapText="1"/>
    </xf>
    <xf numFmtId="4" fontId="4" fillId="0" borderId="13" xfId="1" applyNumberFormat="1" applyFont="1" applyFill="1" applyBorder="1" applyAlignment="1">
      <alignment horizontal="center" vertical="center"/>
    </xf>
    <xf numFmtId="0" fontId="4" fillId="0" borderId="6" xfId="1" applyFont="1" applyFill="1" applyBorder="1" applyAlignment="1">
      <alignment horizontal="center" vertical="center" wrapText="1"/>
    </xf>
    <xf numFmtId="165" fontId="4" fillId="0" borderId="6" xfId="1" applyNumberFormat="1" applyFont="1" applyFill="1" applyBorder="1" applyAlignment="1">
      <alignment horizontal="center" vertical="center" wrapText="1"/>
    </xf>
    <xf numFmtId="0" fontId="4" fillId="0" borderId="22" xfId="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1" applyFont="1" applyFill="1" applyBorder="1" applyAlignment="1">
      <alignment horizontal="left" vertical="center" wrapText="1"/>
    </xf>
    <xf numFmtId="0" fontId="4" fillId="0" borderId="14" xfId="1" applyFont="1" applyFill="1" applyBorder="1" applyAlignment="1">
      <alignment vertical="center" wrapText="1"/>
    </xf>
    <xf numFmtId="0" fontId="4" fillId="0" borderId="14" xfId="1" applyFont="1" applyFill="1" applyBorder="1" applyAlignment="1">
      <alignment horizontal="center" vertical="center" wrapText="1"/>
    </xf>
    <xf numFmtId="165" fontId="4" fillId="0" borderId="14" xfId="1" applyNumberFormat="1" applyFont="1" applyFill="1" applyBorder="1" applyAlignment="1">
      <alignment horizontal="center" vertical="center" wrapText="1"/>
    </xf>
    <xf numFmtId="0" fontId="4" fillId="0" borderId="14" xfId="1" applyFont="1" applyFill="1" applyBorder="1" applyAlignment="1">
      <alignment horizontal="left" vertical="center" wrapText="1"/>
    </xf>
    <xf numFmtId="0" fontId="4" fillId="0" borderId="14" xfId="1" applyFont="1" applyFill="1" applyBorder="1" applyAlignment="1">
      <alignment horizontal="center" vertical="center" wrapText="1"/>
    </xf>
    <xf numFmtId="0" fontId="4" fillId="0" borderId="19" xfId="1" applyFont="1" applyFill="1" applyBorder="1" applyAlignment="1">
      <alignment horizontal="left" vertical="center" wrapText="1"/>
    </xf>
    <xf numFmtId="4" fontId="4" fillId="0" borderId="17" xfId="1" applyNumberFormat="1" applyFont="1" applyFill="1" applyBorder="1" applyAlignment="1">
      <alignment horizontal="center" vertical="center"/>
    </xf>
    <xf numFmtId="0" fontId="4" fillId="0" borderId="1" xfId="1" applyFont="1" applyFill="1" applyBorder="1" applyAlignment="1">
      <alignment horizontal="left" vertical="center" wrapText="1"/>
    </xf>
    <xf numFmtId="0" fontId="4" fillId="0" borderId="20" xfId="1" applyFont="1" applyFill="1" applyBorder="1" applyAlignment="1">
      <alignment horizontal="left" vertical="center" wrapText="1"/>
    </xf>
    <xf numFmtId="0" fontId="4" fillId="0" borderId="18" xfId="1" applyFont="1" applyFill="1" applyBorder="1" applyAlignment="1">
      <alignment horizontal="left" vertical="center" wrapText="1"/>
    </xf>
    <xf numFmtId="0" fontId="4" fillId="0" borderId="25" xfId="1" applyFont="1" applyFill="1" applyBorder="1" applyAlignment="1">
      <alignment horizontal="left" vertical="center" wrapText="1"/>
    </xf>
    <xf numFmtId="0" fontId="4" fillId="0" borderId="22" xfId="1" applyFont="1" applyFill="1" applyBorder="1" applyAlignment="1">
      <alignment horizontal="left" vertical="center" wrapText="1"/>
    </xf>
    <xf numFmtId="0" fontId="4" fillId="0" borderId="21" xfId="1" applyFont="1" applyFill="1" applyBorder="1" applyAlignment="1">
      <alignment horizontal="left" vertical="center" wrapText="1"/>
    </xf>
    <xf numFmtId="0" fontId="4" fillId="0" borderId="23" xfId="1" applyFont="1" applyFill="1" applyBorder="1" applyAlignment="1">
      <alignment horizontal="left" vertical="center" wrapText="1"/>
    </xf>
    <xf numFmtId="0" fontId="4" fillId="0" borderId="26" xfId="1" applyFont="1" applyFill="1" applyBorder="1" applyAlignment="1">
      <alignment horizontal="left" vertical="center" wrapText="1"/>
    </xf>
    <xf numFmtId="49" fontId="4" fillId="0" borderId="6" xfId="1" applyNumberFormat="1" applyFont="1" applyFill="1" applyBorder="1" applyAlignment="1">
      <alignment horizontal="center" vertical="center" wrapText="1"/>
    </xf>
    <xf numFmtId="0" fontId="4" fillId="0" borderId="6" xfId="1" applyFont="1" applyFill="1" applyBorder="1" applyAlignment="1">
      <alignment vertical="center" wrapText="1"/>
    </xf>
    <xf numFmtId="0" fontId="4" fillId="0" borderId="8" xfId="1" applyFont="1" applyFill="1" applyBorder="1" applyAlignment="1">
      <alignment horizontal="center" vertical="center" wrapText="1"/>
    </xf>
    <xf numFmtId="0" fontId="1" fillId="0" borderId="9" xfId="1" applyFont="1" applyFill="1" applyBorder="1" applyAlignment="1">
      <alignment horizontal="center"/>
    </xf>
    <xf numFmtId="0" fontId="1" fillId="0" borderId="10" xfId="1" applyFont="1" applyFill="1" applyBorder="1" applyAlignment="1">
      <alignment horizontal="center"/>
    </xf>
    <xf numFmtId="0" fontId="4" fillId="0" borderId="13" xfId="1" applyFont="1" applyFill="1" applyBorder="1" applyAlignment="1">
      <alignment horizontal="center" vertical="center" wrapText="1"/>
    </xf>
    <xf numFmtId="0" fontId="4" fillId="0" borderId="7" xfId="1" applyFont="1" applyFill="1" applyBorder="1" applyAlignment="1">
      <alignment horizontal="center" vertical="center"/>
    </xf>
    <xf numFmtId="0" fontId="4" fillId="0" borderId="7" xfId="1" applyFont="1" applyFill="1" applyBorder="1" applyAlignment="1">
      <alignment horizontal="center" vertical="center" wrapText="1" shrinkToFit="1"/>
    </xf>
    <xf numFmtId="0" fontId="4" fillId="0" borderId="9" xfId="1" applyFont="1" applyFill="1" applyBorder="1" applyAlignment="1">
      <alignment vertical="center" wrapText="1"/>
    </xf>
    <xf numFmtId="165" fontId="4" fillId="0" borderId="13" xfId="1" applyNumberFormat="1" applyFont="1" applyFill="1" applyBorder="1" applyAlignment="1">
      <alignment horizontal="center" vertical="center" wrapText="1"/>
    </xf>
    <xf numFmtId="0" fontId="4" fillId="0" borderId="24" xfId="1" applyFont="1" applyFill="1" applyBorder="1" applyAlignment="1">
      <alignment horizontal="left" vertical="center" wrapText="1"/>
    </xf>
    <xf numFmtId="0" fontId="1" fillId="0" borderId="13" xfId="1" applyFont="1" applyFill="1" applyBorder="1"/>
    <xf numFmtId="0" fontId="1" fillId="0" borderId="13" xfId="1" applyFont="1" applyFill="1" applyBorder="1" applyAlignment="1">
      <alignment horizontal="center"/>
    </xf>
    <xf numFmtId="49" fontId="2" fillId="0" borderId="8" xfId="1" applyNumberFormat="1" applyFont="1" applyFill="1" applyBorder="1" applyAlignment="1">
      <alignment horizontal="center" vertical="center" wrapText="1"/>
    </xf>
    <xf numFmtId="0" fontId="2" fillId="0" borderId="13"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1" fillId="0" borderId="2" xfId="1" applyFont="1" applyFill="1" applyBorder="1"/>
    <xf numFmtId="167" fontId="4" fillId="0" borderId="1" xfId="1" applyNumberFormat="1" applyFont="1" applyFill="1" applyBorder="1" applyAlignment="1">
      <alignment horizontal="center" vertical="center"/>
    </xf>
    <xf numFmtId="4" fontId="4" fillId="0" borderId="4" xfId="0" applyNumberFormat="1" applyFont="1" applyFill="1" applyBorder="1" applyAlignment="1">
      <alignment horizontal="center" vertical="center" wrapText="1"/>
    </xf>
    <xf numFmtId="0" fontId="4" fillId="0" borderId="7" xfId="1" applyFont="1" applyFill="1" applyBorder="1"/>
    <xf numFmtId="0" fontId="4" fillId="0" borderId="5" xfId="1" applyFont="1" applyFill="1" applyBorder="1"/>
    <xf numFmtId="0" fontId="4" fillId="0" borderId="5" xfId="1" applyFont="1" applyFill="1" applyBorder="1" applyAlignment="1">
      <alignment horizontal="center" vertical="center" wrapText="1"/>
    </xf>
    <xf numFmtId="0" fontId="1" fillId="0" borderId="7" xfId="1" applyFont="1" applyFill="1" applyBorder="1" applyAlignment="1">
      <alignment vertical="center"/>
    </xf>
    <xf numFmtId="0" fontId="1" fillId="0" borderId="5" xfId="1" applyFont="1" applyFill="1" applyBorder="1" applyAlignment="1">
      <alignment vertical="center"/>
    </xf>
    <xf numFmtId="0" fontId="5" fillId="0" borderId="6" xfId="1" applyFont="1" applyFill="1" applyBorder="1" applyAlignment="1">
      <alignment horizontal="center" vertical="center" wrapText="1"/>
    </xf>
    <xf numFmtId="0" fontId="11" fillId="0" borderId="7" xfId="1" applyFont="1" applyFill="1" applyBorder="1"/>
    <xf numFmtId="0" fontId="11" fillId="0" borderId="5" xfId="1" applyFont="1" applyFill="1" applyBorder="1"/>
    <xf numFmtId="165" fontId="4" fillId="0" borderId="1" xfId="1" applyNumberFormat="1" applyFont="1" applyFill="1" applyBorder="1" applyAlignment="1">
      <alignment horizontal="center" vertical="center"/>
    </xf>
    <xf numFmtId="168" fontId="4" fillId="0" borderId="1" xfId="1" applyNumberFormat="1" applyFont="1" applyFill="1" applyBorder="1" applyAlignment="1">
      <alignment horizontal="center" vertical="center"/>
    </xf>
    <xf numFmtId="164" fontId="4" fillId="0" borderId="1" xfId="1" applyNumberFormat="1" applyFont="1" applyFill="1" applyBorder="1" applyAlignment="1">
      <alignment horizontal="center" vertical="center"/>
    </xf>
    <xf numFmtId="2" fontId="4" fillId="0" borderId="1" xfId="1" applyNumberFormat="1" applyFont="1" applyFill="1" applyBorder="1" applyAlignment="1">
      <alignment horizontal="center" vertical="center"/>
    </xf>
    <xf numFmtId="0" fontId="4" fillId="0" borderId="1" xfId="1" applyFont="1" applyFill="1" applyBorder="1" applyAlignment="1">
      <alignment horizontal="center" vertical="center"/>
    </xf>
    <xf numFmtId="0" fontId="5" fillId="0" borderId="27"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6" xfId="0" applyFont="1" applyFill="1" applyBorder="1" applyAlignment="1">
      <alignment horizontal="left" vertical="center" wrapText="1"/>
    </xf>
    <xf numFmtId="166" fontId="4" fillId="0" borderId="13"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wrapText="1"/>
    </xf>
    <xf numFmtId="0" fontId="3" fillId="0" borderId="9" xfId="1" applyFont="1" applyFill="1" applyBorder="1" applyAlignment="1">
      <alignment horizontal="left" vertical="center" wrapText="1"/>
    </xf>
    <xf numFmtId="0" fontId="1" fillId="0" borderId="0" xfId="1" applyFont="1" applyFill="1"/>
    <xf numFmtId="0" fontId="1" fillId="0" borderId="0" xfId="1" applyFont="1" applyFill="1"/>
    <xf numFmtId="165" fontId="1" fillId="0" borderId="0" xfId="1" applyNumberFormat="1" applyFont="1" applyFill="1"/>
    <xf numFmtId="0" fontId="13" fillId="0" borderId="0" xfId="0" applyFont="1" applyFill="1" applyAlignment="1">
      <alignment horizontal="right" wrapText="1"/>
    </xf>
    <xf numFmtId="0" fontId="1" fillId="0" borderId="0" xfId="1" applyFont="1" applyFill="1" applyAlignment="1">
      <alignment horizontal="center"/>
    </xf>
    <xf numFmtId="0" fontId="14" fillId="0" borderId="0" xfId="1" applyFont="1" applyFill="1" applyAlignment="1">
      <alignment horizontal="center" vertical="center" wrapText="1"/>
    </xf>
    <xf numFmtId="0" fontId="14" fillId="0" borderId="0" xfId="1" applyFont="1" applyFill="1" applyAlignment="1">
      <alignment horizontal="right" vertical="center" wrapText="1"/>
    </xf>
    <xf numFmtId="49" fontId="4" fillId="0" borderId="20" xfId="1" applyNumberFormat="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22" xfId="1" applyFont="1" applyFill="1" applyBorder="1" applyAlignment="1">
      <alignment horizontal="center" vertical="center" wrapText="1"/>
    </xf>
    <xf numFmtId="0" fontId="4" fillId="0" borderId="1" xfId="1" applyFont="1" applyFill="1" applyBorder="1" applyAlignment="1">
      <alignment horizontal="right" vertical="center" wrapText="1"/>
    </xf>
    <xf numFmtId="0" fontId="5" fillId="0" borderId="13"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5" fillId="0" borderId="14" xfId="1" applyFont="1" applyFill="1" applyBorder="1" applyAlignment="1">
      <alignment horizontal="center" vertical="center" wrapText="1"/>
    </xf>
    <xf numFmtId="49" fontId="5" fillId="0" borderId="9"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65" fontId="5" fillId="0" borderId="1" xfId="1" applyNumberFormat="1"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169" fontId="5" fillId="0" borderId="1" xfId="1" applyNumberFormat="1" applyFont="1" applyFill="1" applyBorder="1" applyAlignment="1">
      <alignment horizontal="center"/>
    </xf>
    <xf numFmtId="0" fontId="1" fillId="0" borderId="1" xfId="1" applyFont="1" applyFill="1" applyBorder="1" applyAlignment="1">
      <alignment horizontal="center" vertical="center" wrapText="1"/>
    </xf>
    <xf numFmtId="169" fontId="4" fillId="0" borderId="1" xfId="1" applyNumberFormat="1" applyFont="1" applyFill="1" applyBorder="1" applyAlignment="1">
      <alignment horizontal="center"/>
    </xf>
    <xf numFmtId="49" fontId="5" fillId="0" borderId="8" xfId="1" applyNumberFormat="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2"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2" fillId="0" borderId="20"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wrapText="1"/>
    </xf>
    <xf numFmtId="0" fontId="1" fillId="0" borderId="1" xfId="0" applyFont="1" applyFill="1" applyBorder="1"/>
    <xf numFmtId="49" fontId="4" fillId="0" borderId="7" xfId="1"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49" fontId="4" fillId="0" borderId="9" xfId="1" applyNumberFormat="1" applyFont="1" applyFill="1" applyBorder="1" applyAlignment="1">
      <alignment horizontal="center" vertical="center" wrapText="1"/>
    </xf>
    <xf numFmtId="0" fontId="1" fillId="0" borderId="13" xfId="0" applyFont="1" applyFill="1" applyBorder="1"/>
    <xf numFmtId="0" fontId="1" fillId="0" borderId="2" xfId="0" applyFont="1" applyFill="1" applyBorder="1"/>
    <xf numFmtId="0" fontId="1" fillId="0" borderId="3" xfId="0" applyFont="1" applyFill="1" applyBorder="1"/>
    <xf numFmtId="165" fontId="4" fillId="0" borderId="1" xfId="0" applyNumberFormat="1" applyFont="1" applyFill="1" applyBorder="1" applyAlignment="1">
      <alignment horizontal="center" vertical="center"/>
    </xf>
    <xf numFmtId="9" fontId="1" fillId="0" borderId="0" xfId="1" applyNumberFormat="1" applyFont="1" applyFill="1" applyAlignment="1">
      <alignment vertical="center" wrapText="1"/>
    </xf>
    <xf numFmtId="0" fontId="1" fillId="0" borderId="0" xfId="0" applyFont="1" applyFill="1"/>
    <xf numFmtId="0" fontId="1" fillId="0" borderId="21" xfId="0" applyFont="1" applyFill="1" applyBorder="1"/>
    <xf numFmtId="4" fontId="1" fillId="0" borderId="0" xfId="1" applyNumberFormat="1" applyFont="1" applyFill="1" applyAlignment="1">
      <alignment horizontal="center"/>
    </xf>
    <xf numFmtId="4" fontId="4" fillId="0" borderId="3" xfId="1" applyNumberFormat="1" applyFont="1" applyFill="1" applyBorder="1" applyAlignment="1">
      <alignment horizontal="center" vertical="center"/>
    </xf>
    <xf numFmtId="0" fontId="1" fillId="0" borderId="0" xfId="1" applyFont="1" applyFill="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6"/>
  <sheetViews>
    <sheetView tabSelected="1" zoomScale="80" zoomScaleNormal="80" zoomScaleSheetLayoutView="100" workbookViewId="0">
      <pane xSplit="3" ySplit="5" topLeftCell="O6" activePane="bottomRight" state="frozen"/>
      <selection pane="topRight" activeCell="D1" sqref="D1"/>
      <selection pane="bottomLeft" activeCell="A6" sqref="A6"/>
      <selection pane="bottomRight" activeCell="V429" sqref="V429"/>
    </sheetView>
  </sheetViews>
  <sheetFormatPr defaultColWidth="14.375" defaultRowHeight="14.25" x14ac:dyDescent="0.2"/>
  <cols>
    <col min="1" max="1" width="4.875" style="1" customWidth="1"/>
    <col min="2" max="2" width="31.875" style="1" customWidth="1"/>
    <col min="3" max="3" width="10.5" style="1" customWidth="1"/>
    <col min="4" max="4" width="10.125" style="1" customWidth="1"/>
    <col min="5" max="5" width="11.25" style="1" customWidth="1"/>
    <col min="6" max="6" width="11.5" style="1" customWidth="1"/>
    <col min="7" max="7" width="10.5" style="1" customWidth="1"/>
    <col min="8" max="8" width="9.75" style="1" customWidth="1"/>
    <col min="9" max="9" width="13" style="1" customWidth="1"/>
    <col min="10" max="10" width="43.75" style="1" customWidth="1"/>
    <col min="11" max="11" width="14.25" style="1" customWidth="1"/>
    <col min="12" max="12" width="14.125" style="1" customWidth="1"/>
    <col min="13" max="13" width="80.5" style="1" customWidth="1"/>
    <col min="14" max="14" width="84.875" style="1" customWidth="1"/>
    <col min="15" max="15" width="54.875" style="1" customWidth="1"/>
    <col min="16" max="16" width="11.5" style="1" customWidth="1"/>
    <col min="17" max="17" width="12.25" style="6" customWidth="1"/>
    <col min="18" max="20" width="9.875" style="6" customWidth="1"/>
    <col min="21" max="21" width="20.375" style="6" customWidth="1"/>
    <col min="22" max="22" width="26.625" style="3" customWidth="1"/>
    <col min="23" max="16384" width="14.375" style="1"/>
  </cols>
  <sheetData>
    <row r="1" spans="1:22" hidden="1" x14ac:dyDescent="0.2"/>
    <row r="2" spans="1:22" ht="78.75" hidden="1" customHeight="1" x14ac:dyDescent="0.3">
      <c r="A2" s="125"/>
      <c r="B2" s="125"/>
      <c r="C2" s="125"/>
      <c r="D2" s="125"/>
      <c r="E2" s="125"/>
      <c r="F2" s="126"/>
      <c r="G2" s="125"/>
      <c r="H2" s="125"/>
      <c r="I2" s="125"/>
      <c r="J2" s="125"/>
      <c r="K2" s="125"/>
      <c r="L2" s="125"/>
      <c r="M2" s="127" t="s">
        <v>166</v>
      </c>
      <c r="N2" s="127"/>
      <c r="O2" s="127"/>
      <c r="P2" s="127"/>
      <c r="Q2" s="127"/>
      <c r="R2" s="127"/>
      <c r="S2" s="127"/>
      <c r="T2" s="127"/>
      <c r="U2" s="127"/>
      <c r="V2" s="128"/>
    </row>
    <row r="3" spans="1:22" s="7" customFormat="1" ht="38.25" customHeight="1" x14ac:dyDescent="0.2">
      <c r="A3" s="129" t="s">
        <v>282</v>
      </c>
      <c r="B3" s="129"/>
      <c r="C3" s="129"/>
      <c r="D3" s="129"/>
      <c r="E3" s="129"/>
      <c r="F3" s="129"/>
      <c r="G3" s="129"/>
      <c r="H3" s="129"/>
      <c r="I3" s="129"/>
      <c r="J3" s="129"/>
      <c r="K3" s="129"/>
      <c r="L3" s="129"/>
      <c r="M3" s="129"/>
      <c r="N3" s="129"/>
      <c r="O3" s="129"/>
      <c r="P3" s="129"/>
      <c r="Q3" s="130"/>
      <c r="R3" s="130"/>
      <c r="S3" s="130"/>
      <c r="T3" s="130"/>
      <c r="U3" s="130"/>
      <c r="V3" s="128"/>
    </row>
    <row r="4" spans="1:22" s="7" customFormat="1" ht="14.25" customHeight="1" x14ac:dyDescent="0.2">
      <c r="A4" s="131" t="s">
        <v>0</v>
      </c>
      <c r="B4" s="49" t="s">
        <v>1</v>
      </c>
      <c r="C4" s="49" t="s">
        <v>98</v>
      </c>
      <c r="D4" s="49" t="s">
        <v>97</v>
      </c>
      <c r="E4" s="9"/>
      <c r="F4" s="9"/>
      <c r="G4" s="9"/>
      <c r="H4" s="9"/>
      <c r="I4" s="9"/>
      <c r="J4" s="49" t="s">
        <v>99</v>
      </c>
      <c r="K4" s="49" t="s">
        <v>100</v>
      </c>
      <c r="L4" s="49" t="s">
        <v>96</v>
      </c>
      <c r="M4" s="49" t="s">
        <v>101</v>
      </c>
      <c r="N4" s="132" t="s">
        <v>281</v>
      </c>
      <c r="O4" s="133"/>
      <c r="P4" s="49" t="s">
        <v>260</v>
      </c>
      <c r="Q4" s="134"/>
      <c r="R4" s="134"/>
      <c r="S4" s="134"/>
      <c r="T4" s="134"/>
      <c r="U4" s="134"/>
      <c r="V4" s="135" t="s">
        <v>280</v>
      </c>
    </row>
    <row r="5" spans="1:22" s="7" customFormat="1" ht="49.5" customHeight="1" x14ac:dyDescent="0.2">
      <c r="A5" s="10"/>
      <c r="B5" s="9"/>
      <c r="C5" s="9"/>
      <c r="D5" s="46" t="s">
        <v>2</v>
      </c>
      <c r="E5" s="47" t="s">
        <v>3</v>
      </c>
      <c r="F5" s="47" t="s">
        <v>4</v>
      </c>
      <c r="G5" s="47" t="s">
        <v>5</v>
      </c>
      <c r="H5" s="47" t="s">
        <v>6</v>
      </c>
      <c r="I5" s="47" t="s">
        <v>7</v>
      </c>
      <c r="J5" s="49"/>
      <c r="K5" s="9"/>
      <c r="L5" s="9"/>
      <c r="M5" s="9"/>
      <c r="N5" s="136"/>
      <c r="O5" s="137"/>
      <c r="P5" s="46" t="s">
        <v>2</v>
      </c>
      <c r="Q5" s="11" t="s">
        <v>3</v>
      </c>
      <c r="R5" s="11" t="s">
        <v>4</v>
      </c>
      <c r="S5" s="11" t="s">
        <v>5</v>
      </c>
      <c r="T5" s="11" t="s">
        <v>6</v>
      </c>
      <c r="U5" s="11" t="s">
        <v>7</v>
      </c>
      <c r="V5" s="138"/>
    </row>
    <row r="6" spans="1:22" s="7" customFormat="1" x14ac:dyDescent="0.2">
      <c r="A6" s="139"/>
      <c r="B6" s="140" t="s">
        <v>2</v>
      </c>
      <c r="C6" s="140" t="s">
        <v>9</v>
      </c>
      <c r="D6" s="141" t="s">
        <v>3</v>
      </c>
      <c r="E6" s="142">
        <f>SUM(E7:E11)</f>
        <v>35385690.682080001</v>
      </c>
      <c r="F6" s="142">
        <f>SUM(F7:F11)</f>
        <v>1190697.0320799998</v>
      </c>
      <c r="G6" s="142">
        <f>SUM(G7:G11)</f>
        <v>1469325.5</v>
      </c>
      <c r="H6" s="142">
        <f>SUM(H7:H11)</f>
        <v>52789.8</v>
      </c>
      <c r="I6" s="142">
        <f>SUM(I7:I11)</f>
        <v>32672878.350000001</v>
      </c>
      <c r="J6" s="143"/>
      <c r="K6" s="12"/>
      <c r="L6" s="9"/>
      <c r="M6" s="9"/>
      <c r="N6" s="13"/>
      <c r="O6" s="14"/>
      <c r="P6" s="141" t="s">
        <v>3</v>
      </c>
      <c r="Q6" s="15">
        <f>SUM(Q7:Q11)</f>
        <v>7601831.8205300001</v>
      </c>
      <c r="R6" s="15">
        <f>SUM(R7:R11)</f>
        <v>901024.7210100001</v>
      </c>
      <c r="S6" s="15">
        <f>SUM(S7:S11)</f>
        <v>383827.06129000004</v>
      </c>
      <c r="T6" s="15">
        <f>SUM(T7:T11)</f>
        <v>31752.898230000006</v>
      </c>
      <c r="U6" s="15">
        <f>SUM(U7:U11)</f>
        <v>6285227.1399999987</v>
      </c>
      <c r="V6" s="144">
        <f>Q6*100/E6</f>
        <v>21.48278491672826</v>
      </c>
    </row>
    <row r="7" spans="1:22" s="7" customFormat="1" x14ac:dyDescent="0.2">
      <c r="A7" s="16"/>
      <c r="B7" s="9"/>
      <c r="C7" s="9"/>
      <c r="D7" s="141">
        <v>2021</v>
      </c>
      <c r="E7" s="142">
        <f>F7+G7+H7+I7</f>
        <v>2089708.29</v>
      </c>
      <c r="F7" s="142">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142">
        <f t="shared" si="0"/>
        <v>319605.19999999995</v>
      </c>
      <c r="H7" s="142">
        <f>H21+H33+H52+H59+H65+H71+H77+H83+H89+H95+H101+H125++H119+H131+H137+H27+H143+H149+H40+H46+H157+H163+H169+H175+H181+H187+H193+H199+H205+H211+H217+H223+H229+H235+H241+H247+H253+H259+H265+H271+H277+H283+H289+H295+H302+H308+H314+H320+H326+H332+H338+H344+H351+H357+H363+H369+H375+H381+H387+H393+H399+H405+H412+H418+H424</f>
        <v>3082.3999999999996</v>
      </c>
      <c r="I7" s="142">
        <f>I21+I33+I52+I59+I65+I71+I77+I83+I89+I95+I101+I125++I119+I131+I137+I27+I143+I149+I40+I46+I157+I163+I169+I175+I181+I187+I193+I199+I205+I211+I217+I223+I229+I235+I241+I247+I253+I259+I265+I271+I277+I283+I289+I295+I302+I308+I314+I320+I326+I332+I338+I344+I351+I357+I363+I369+I375+I381+I387+I393+I399+I405+I412+I418+I424</f>
        <v>1559398.35</v>
      </c>
      <c r="J7" s="145"/>
      <c r="K7" s="9"/>
      <c r="L7" s="9"/>
      <c r="M7" s="9"/>
      <c r="N7" s="17"/>
      <c r="O7" s="18"/>
      <c r="P7" s="141">
        <v>2021</v>
      </c>
      <c r="Q7" s="19">
        <f>SUM(R7:U7)</f>
        <v>2008070.7820300004</v>
      </c>
      <c r="R7" s="19">
        <f t="shared" ref="R7:U10" si="1">R119+R163+R169+R193+R217+R229+R295+R320+R326+R357+R375+R387+R418+R21+R27+R33+R40+R46+R52+R59+R65+R71+R77+R83+R89+R95+R101+R107+R113+R125+R131+R137+R143+R149+R157+R175+R181+R187+R199+R205+R211+R223+R235+R241+R247+R253+R259+R265+R271+R277+R283+R289+R302+R308+R314+R332+R338+R344+R351+R363+R369+R381+R393+R399+R405+R412+R424</f>
        <v>211244.67074</v>
      </c>
      <c r="S7" s="19">
        <f t="shared" si="1"/>
        <v>321805.72129000007</v>
      </c>
      <c r="T7" s="19">
        <f t="shared" si="1"/>
        <v>2184.3000000000002</v>
      </c>
      <c r="U7" s="19">
        <f t="shared" si="1"/>
        <v>1472836.09</v>
      </c>
      <c r="V7" s="146">
        <f>Q7*100/E7</f>
        <v>96.093353873329391</v>
      </c>
    </row>
    <row r="8" spans="1:22" s="7" customFormat="1" x14ac:dyDescent="0.2">
      <c r="A8" s="16"/>
      <c r="B8" s="9"/>
      <c r="C8" s="9"/>
      <c r="D8" s="141">
        <v>2022</v>
      </c>
      <c r="E8" s="142">
        <f>F8+G8+H8+I8</f>
        <v>3758949.4920800002</v>
      </c>
      <c r="F8" s="142">
        <f t="shared" ref="F8:F17" si="2">F22+F34+F53+F60+F66+F72+F78+F84+F90+F96+F102+F126++F120+F132+F138+F28+F144+F150+F41+F47+F158+F164+F170+F176+F182+F188+F194+F200+F206+F212+F218+F224+F230+F236+F242+F248+F254+F260+F266+F272+F278+F284+F290+F296+F303+F309+F315+F321+F327+F333+F339+F345+F352+F358+F364+F370+F376+F382+F388+F394+F400+F406+F413+F419+F425</f>
        <v>466963.49208</v>
      </c>
      <c r="G8" s="142">
        <f t="shared" si="0"/>
        <v>48916.800000000003</v>
      </c>
      <c r="H8" s="142">
        <f t="shared" si="0"/>
        <v>27281.200000000001</v>
      </c>
      <c r="I8" s="142">
        <f t="shared" si="0"/>
        <v>3215788</v>
      </c>
      <c r="J8" s="145"/>
      <c r="K8" s="9"/>
      <c r="L8" s="9"/>
      <c r="M8" s="9"/>
      <c r="N8" s="17"/>
      <c r="O8" s="18"/>
      <c r="P8" s="141">
        <v>2022</v>
      </c>
      <c r="Q8" s="19">
        <f>SUM(R8:U8)</f>
        <v>3164827.1354700001</v>
      </c>
      <c r="R8" s="19">
        <f t="shared" si="1"/>
        <v>516177.92220000009</v>
      </c>
      <c r="S8" s="19">
        <f t="shared" si="1"/>
        <v>26079.8</v>
      </c>
      <c r="T8" s="19">
        <f t="shared" si="1"/>
        <v>23472.113270000005</v>
      </c>
      <c r="U8" s="19">
        <f t="shared" si="1"/>
        <v>2599097.2999999998</v>
      </c>
      <c r="V8" s="146">
        <f>Q8*100/E8</f>
        <v>84.194457577527999</v>
      </c>
    </row>
    <row r="9" spans="1:22" s="7" customFormat="1" x14ac:dyDescent="0.2">
      <c r="A9" s="16"/>
      <c r="B9" s="9"/>
      <c r="C9" s="9"/>
      <c r="D9" s="141">
        <v>2023</v>
      </c>
      <c r="E9" s="142">
        <f>F9+G9+H9+I9</f>
        <v>7309554.7000000002</v>
      </c>
      <c r="F9" s="142">
        <f t="shared" si="2"/>
        <v>341520.10000000003</v>
      </c>
      <c r="G9" s="142">
        <f t="shared" si="0"/>
        <v>492770.4</v>
      </c>
      <c r="H9" s="142">
        <f t="shared" si="0"/>
        <v>14926.2</v>
      </c>
      <c r="I9" s="142">
        <f>I23+I35+I54+I61+I67+I73+I79+I85+I91+I97+I103+I109+I127++I121+I133+I139+I29+I145+I151+I42+I48+I159+I165+I171+I177+I183+I189+I195+I201+I207+I213+I219+I225+I231+I237+I243+I249+I255+I261+I267+I273+I279+I285+I291+I297+I304+I310+I316+I322+I328+I334+I340+I346+I353+I359+I365+I371+I377+I383+I389+I395+I401+I407+I414+I420+I426</f>
        <v>6460338</v>
      </c>
      <c r="J9" s="145"/>
      <c r="K9" s="9"/>
      <c r="L9" s="9"/>
      <c r="M9" s="9"/>
      <c r="N9" s="17"/>
      <c r="O9" s="18"/>
      <c r="P9" s="141">
        <v>2023</v>
      </c>
      <c r="Q9" s="19">
        <f>SUM(R9:U9)</f>
        <v>2428933.9030299997</v>
      </c>
      <c r="R9" s="19">
        <f t="shared" si="1"/>
        <v>173602.12806999998</v>
      </c>
      <c r="S9" s="19">
        <f t="shared" si="1"/>
        <v>35941.54</v>
      </c>
      <c r="T9" s="19">
        <f t="shared" si="1"/>
        <v>6096.4849599999998</v>
      </c>
      <c r="U9" s="19">
        <f t="shared" si="1"/>
        <v>2213293.7499999995</v>
      </c>
      <c r="V9" s="146">
        <f>Q9*100/E9</f>
        <v>33.229574204157743</v>
      </c>
    </row>
    <row r="10" spans="1:22" s="7" customFormat="1" x14ac:dyDescent="0.2">
      <c r="A10" s="16"/>
      <c r="B10" s="9"/>
      <c r="C10" s="9"/>
      <c r="D10" s="141">
        <v>2024</v>
      </c>
      <c r="E10" s="142">
        <f>F10+G10+H10+I10</f>
        <v>6854889.2000000002</v>
      </c>
      <c r="F10" s="142">
        <f>F24+F36+F55+F62+F68+F74+F80+F86+F92+F98+F104+F128++F122+F134+F140+F30+F146+F152+F43+F49+F160+F166+F172+F178+F184+F190+F196+F202+F208+F214+F220+F226+F232+F238+F244+F250+F256+F262+F268+F274+F280+F286+F292+F298+F305+F311+F317+F323+F329+F335+F341+F347+F354+F360+F366+F372+F378+F384+F390+F396+F402+F408+F415+F421+F427</f>
        <v>130012.7</v>
      </c>
      <c r="G10" s="142">
        <f t="shared" si="0"/>
        <v>315111.5</v>
      </c>
      <c r="H10" s="142">
        <f t="shared" si="0"/>
        <v>6000</v>
      </c>
      <c r="I10" s="142">
        <f>I24+I36+I55+I62+I68+I74+I80+I86+I92+I98+I104+I128++I122+I134+I140+I30+I146+I152+I43+I49+I160+I166+I172+I178+I184+I190+I196+I202+I208+I214+I220+I226+I232+I238+I244+I250+I256+I262+I268+I274+I280+I286+I292+I298+I305+I311+I317+I323+I329+I335+I341+I347+I354+I360+I366+I372+I378+I384+I390+I396+I402+I408+I415+I421+I427+I109</f>
        <v>6403765</v>
      </c>
      <c r="J10" s="145"/>
      <c r="K10" s="9"/>
      <c r="L10" s="9"/>
      <c r="M10" s="9"/>
      <c r="N10" s="17"/>
      <c r="O10" s="18"/>
      <c r="P10" s="141">
        <v>2024</v>
      </c>
      <c r="Q10" s="19">
        <f>SUM(R10:U10)</f>
        <v>0</v>
      </c>
      <c r="R10" s="19">
        <f t="shared" si="1"/>
        <v>0</v>
      </c>
      <c r="S10" s="19">
        <f t="shared" si="1"/>
        <v>0</v>
      </c>
      <c r="T10" s="19">
        <f t="shared" si="1"/>
        <v>0</v>
      </c>
      <c r="U10" s="19">
        <f t="shared" si="1"/>
        <v>0</v>
      </c>
      <c r="V10" s="146">
        <f t="shared" ref="V10:V17" si="3">Q10*100/E10</f>
        <v>0</v>
      </c>
    </row>
    <row r="11" spans="1:22" s="7" customFormat="1" x14ac:dyDescent="0.2">
      <c r="A11" s="20"/>
      <c r="B11" s="9"/>
      <c r="C11" s="9"/>
      <c r="D11" s="141">
        <v>2025</v>
      </c>
      <c r="E11" s="142">
        <f>F11+G11+H11+I11</f>
        <v>15372589</v>
      </c>
      <c r="F11" s="142">
        <f t="shared" si="2"/>
        <v>44578.400000000001</v>
      </c>
      <c r="G11" s="142">
        <f t="shared" si="0"/>
        <v>292921.59999999998</v>
      </c>
      <c r="H11" s="142">
        <f t="shared" si="0"/>
        <v>1500</v>
      </c>
      <c r="I11" s="142">
        <f t="shared" si="0"/>
        <v>15033589</v>
      </c>
      <c r="J11" s="145"/>
      <c r="K11" s="9"/>
      <c r="L11" s="9"/>
      <c r="M11" s="9"/>
      <c r="N11" s="21"/>
      <c r="O11" s="22"/>
      <c r="P11" s="141">
        <v>2025</v>
      </c>
      <c r="Q11" s="19">
        <f>SUM(R11:U11)</f>
        <v>0</v>
      </c>
      <c r="R11" s="19">
        <f>R123+R167+R173+R197+R221+R233+R299+R324+R330+R361+R379+R391+R422+R25+R31+R37+R44+R50+R56+R63+R69+R75+R81+R87+R93+R99+R105+R111+R117+R129+R135+R141+R147+R153+R161+R179+R185+R191+R203+R209+R215+R227+R239+R245+R251+R257+R263+R269+R275+R281+R287+R293+R306+R312+R318+R336+R342+R348+R355+R367+R373+R385+R397+R403+R409+R416+R428</f>
        <v>0</v>
      </c>
      <c r="S11" s="19">
        <f>S123+S167+S173+S197+S221+S233+S299+S324+S330+S361+S379+S391+S422+S25+S31+S37+S44+S50+S56+S63+S69+S75+S81+S87+S93+S87+S99+S105+S111+S117+S129+S135+S141+S147+S153+S161+S179+S185+S191+S203+S209+S215+S227+S239+S245+S251+S257+S263+S269+S275+S281+S287+S293+S306+S312+S318+S336+S342+S348+S355+S367+S373+S385+S397+S403+S409+S416+S428</f>
        <v>0</v>
      </c>
      <c r="T11" s="19">
        <f>T123+T167+T173+T197+T221+T233+T299+T324+T330+T361+T379+T391+T422+T25+T31+T37+T44+T50+T56+T63+T69+T75+T81+T87+T93+T87+T99+T105+T111+T117+T129+T135+T141+T147+T153+T161+T179+T185+T191+T203+T209+T215+T227+T239+T245+T251+T257+T263+T269+T275+T281+T287+T293+T306+T312+T318+T336+T342+T348+T355+T367+T373+T385+T397+T403+T409+T416+T428</f>
        <v>0</v>
      </c>
      <c r="U11" s="19">
        <f>U123+U167+U173+U197+U221+U233+U299+U324+U330+U361+U379+U391+U422+U25+U31+U37+U44+U50+U56+U63+U69+U75+U81+U87+U93+U99+U105+U111+U117+U129+U135+U141+U147+U153+U161+U179+U185+U191+U203+U209+U215+U227+U239+U245+U251+U257+U263+U269+U275+U281+U287+U293+U306+U312+U318+U336+U342+U348+U355+U367+U373+U385+U397+U403+U409+U416+U428</f>
        <v>0</v>
      </c>
      <c r="V11" s="146">
        <f t="shared" si="3"/>
        <v>0</v>
      </c>
    </row>
    <row r="12" spans="1:22" s="7" customFormat="1" x14ac:dyDescent="0.2">
      <c r="A12" s="147"/>
      <c r="B12" s="140" t="s">
        <v>283</v>
      </c>
      <c r="C12" s="140" t="s">
        <v>9</v>
      </c>
      <c r="D12" s="141" t="s">
        <v>3</v>
      </c>
      <c r="E12" s="142">
        <f t="shared" ref="E12:E17" si="4">SUM(F12:I12)</f>
        <v>7570259.6820799997</v>
      </c>
      <c r="F12" s="142">
        <f t="shared" si="2"/>
        <v>1190697.03208</v>
      </c>
      <c r="G12" s="142">
        <f>SUM(G13:G17)</f>
        <v>1469325.5</v>
      </c>
      <c r="H12" s="142">
        <f>SUM(H13:H17)</f>
        <v>52789.8</v>
      </c>
      <c r="I12" s="142">
        <f>SUM(I13:I17)</f>
        <v>4857447.3499999996</v>
      </c>
      <c r="J12" s="140" t="s">
        <v>8</v>
      </c>
      <c r="K12" s="140"/>
      <c r="L12" s="140"/>
      <c r="M12" s="140" t="s">
        <v>8</v>
      </c>
      <c r="N12" s="148"/>
      <c r="O12" s="149"/>
      <c r="P12" s="150" t="s">
        <v>3</v>
      </c>
      <c r="Q12" s="15">
        <f>SUM(Q13:Q17)</f>
        <v>2862786.01853</v>
      </c>
      <c r="R12" s="19">
        <f>R124+R168+R174+R198+R222+R234+R300+R325+R331+R362+R380+R392+R423+R26+R32+R38+R45+R51+R57+R64+R70+R76+R82+R88+R94+R88+R100+R106+R112+R118+R130+R136+R142+R148+R154+R162+R180+R186+R192+R204+R210+R216+R228+R240+R246+R252+R258+R264+R270+R276+R282+R288+R294+R307+R313+R319+R337+R343+R349+R356+R368+R374+R386+R398+R404+R410+R417+R429</f>
        <v>901024.7210100001</v>
      </c>
      <c r="S12" s="19">
        <f>S124+S168+S174+S198+S222+S234+S300+S325+S331+S362+S380+S392+S423+S26+S32+S38+S45+S51+S57+S64+S70+S76+S82+S88+S94+S88+S100+S106+S112+S118+S130+S136+S142+S148+S154+S162+S180+S186+S192+S204+S210+S216+S228+S240+S246+S252+S258+S264+S270+S276+S282+S288+S294+S307+S313+S319+S337+S343+S349+S356+S368+S374+S386+S398+S404+S410+S417+S429</f>
        <v>383827.0612900001</v>
      </c>
      <c r="T12" s="19">
        <f>T124+T168+T174+T198+T222+T234+T300+T325+T331+T362+T380+T392+T423+T26+T32+T38+T45+T51+T57+T64+T70+T76+T82+T88+T94+T88+T100+T106+T112+T118+T130+T136+T142+T148+T154+T162+T180+T186+T192+T204+T210+T216+T228+T240+T246+T252+T258+T264+T270+T276+T282+T288+T294+T307+T313+T319+T337+T343+T349+T356+T368+T374+T386+T398+T404+T410+T417+T429</f>
        <v>31752.898230000006</v>
      </c>
      <c r="U12" s="19">
        <f>U124+U168+U174+U198+U222+U234+U300+U325+U331+U362+U380+U392+U423+U26+U32+U38+U45+U51+U57+U64+U70+U76+U82+U88+U94+U100+U106+U112+U118+U130+U136+U142+U148+U154+U162+U180+U186+U192+U204+U210+U216+U228+U240+U246+U252+U258+U264+U270+U276+U282+U288+U294+U307+U313+U319+U337+U343+U349+U356+U368+U374+U386+U398+U404+U410+U417+U429</f>
        <v>463164.86799999996</v>
      </c>
      <c r="V12" s="144">
        <f>Q12*100/E12</f>
        <v>37.816219505741216</v>
      </c>
    </row>
    <row r="13" spans="1:22" s="7" customFormat="1" x14ac:dyDescent="0.2">
      <c r="A13" s="16"/>
      <c r="B13" s="9"/>
      <c r="C13" s="9"/>
      <c r="D13" s="141">
        <v>2021</v>
      </c>
      <c r="E13" s="142">
        <f t="shared" si="4"/>
        <v>1434631.29</v>
      </c>
      <c r="F13" s="142">
        <f t="shared" si="2"/>
        <v>207622.34</v>
      </c>
      <c r="G13" s="142">
        <f t="shared" ref="G13:I17" si="5">G21+G33+G52+G65+G71+G77+G83+G89+G95+G101+G119+G125+G131+G137+G27+G143+G149+G40+G46+G157+G163+G169+G175+G181+G187+G193+G199+G205+G211+G217+G223+G229+G235+G241+G247+G253+G259+G265+G271+G277+G283+G289+G295+G302+G308+G314+G320+G326+G332+G338+G344+G351+G357+G363+G369+G375+G381+G387+G393+G399+G405+G412+G418+G424</f>
        <v>319605.19999999995</v>
      </c>
      <c r="H13" s="142">
        <f t="shared" si="5"/>
        <v>3082.3999999999996</v>
      </c>
      <c r="I13" s="142">
        <f t="shared" si="5"/>
        <v>904321.35000000009</v>
      </c>
      <c r="J13" s="140"/>
      <c r="K13" s="9"/>
      <c r="L13" s="9"/>
      <c r="M13" s="9"/>
      <c r="N13" s="151"/>
      <c r="O13" s="152"/>
      <c r="P13" s="150">
        <v>2021</v>
      </c>
      <c r="Q13" s="19">
        <f>SUM(R13:U13)</f>
        <v>1108920.8100300003</v>
      </c>
      <c r="R13" s="19">
        <f>R21+R27+R33+R40+R46+R52+R65+R71+R77+R83+R89+R95+R101+R107+R113+R119+R125+R131+R137+R143+R149+R157+R163+R169+R175+R181+R187+R193+R199+R205+R211+R217+R223+R229+R235+R241+R247+R253+R259+R265+R271+R277+R283+R289+R295+R302+R308+R314+R320+R326+R332+R338+R344+R351+R357+R363+R369+R375+R381+R387+R393+R399+R405+R412+R418+R424</f>
        <v>211244.67074000003</v>
      </c>
      <c r="S13" s="19">
        <f>S21+S27+S33+S40+S46+S52+S65+S71+S77+S83+S89+S95+S101+S107+S113+S119+S125+S131+S137+S143+S149+S157+S163+S169+S175+S181+S187+S193+S199+S205+S211+S217+S223+S229+S235+S241+S247+S253+S259+S265+S271+S277+S283+S289+S295+S302+S308+S314+S320+S326+S332+S338+S344+S351+S357+S363+S369+S375+S381+S387+S393+S399+S405+S412+S418+S424</f>
        <v>321805.72129000007</v>
      </c>
      <c r="T13" s="19">
        <f>T21+T27+T33+T40+T46+T52+T65+T71+T77+T83+T89+T95+T101+T107+T113+T119+T125+T131+T137+T143+T149+T157+T163+T169+T175+T181+T187+T193+T199+T205+T211+T217+T223+T229+T235+T241+T247+T253+T259+T265+T271+T277+T283+T289+T295+T302+T308+T314+T320+T326+T332+T338+T344+T351+T357+T363+T369+T375+T381+T387+T393+T399+T405+T412+T418+T424</f>
        <v>2184.3000000000002</v>
      </c>
      <c r="U13" s="19">
        <f>U21+U27+U33+U40+U46+U52+U65+U71+U77+U83+U89+U95+U101+U107+U113+U119+U125+U131+U137+U143+U149+U157+U163+U169+U175+U181+U187+U193+U199+U205+U211+U217+U223+U229+U235+U241+U247+U253+U259+U265+U271+U277+U283+U289+U295+U302+U308+U314+U320+U326+U332+U338+U344+U351+U357+U363+U369+U375+U381+U387+U393+U399+U405+U412+U418+U424</f>
        <v>573686.11800000002</v>
      </c>
      <c r="V13" s="146">
        <f>Q13*100/E13</f>
        <v>77.296572140846038</v>
      </c>
    </row>
    <row r="14" spans="1:22" s="7" customFormat="1" x14ac:dyDescent="0.2">
      <c r="A14" s="16"/>
      <c r="B14" s="9"/>
      <c r="C14" s="9"/>
      <c r="D14" s="141">
        <v>2022</v>
      </c>
      <c r="E14" s="142">
        <f t="shared" si="4"/>
        <v>1654955.49208</v>
      </c>
      <c r="F14" s="142">
        <f t="shared" si="2"/>
        <v>466963.49208</v>
      </c>
      <c r="G14" s="142">
        <f t="shared" si="5"/>
        <v>48916.800000000003</v>
      </c>
      <c r="H14" s="142">
        <f t="shared" si="5"/>
        <v>27281.200000000001</v>
      </c>
      <c r="I14" s="142">
        <f t="shared" si="5"/>
        <v>1111794</v>
      </c>
      <c r="J14" s="140"/>
      <c r="K14" s="9"/>
      <c r="L14" s="9"/>
      <c r="M14" s="9"/>
      <c r="N14" s="151"/>
      <c r="O14" s="152"/>
      <c r="P14" s="150">
        <v>2022</v>
      </c>
      <c r="Q14" s="19">
        <f>SUM(R14:U14)</f>
        <v>1181657.1054700001</v>
      </c>
      <c r="R14" s="19">
        <f t="shared" ref="R14:U16" si="6">R22+R28+R34+R41+R47+R53+R66+R72+R78+R84+R90+R96+R102+R108+R114+R120+R126+R132+R138+R144+R150+R158+R164+R170+R176+R182+R188+R194+R200+R206+R212+R218+R224+R230+R236+R242+R248+R254+R260+R266+R272+R278+R284+R290+R296+R303+R309+R315+R321+R327+R333+R339+R345+R352+R358+R364+R370+R376+R382+R388+R394+R400+R406+R413+R419+R425</f>
        <v>516177.92220000009</v>
      </c>
      <c r="S14" s="19">
        <f t="shared" si="6"/>
        <v>26079.8</v>
      </c>
      <c r="T14" s="19">
        <f t="shared" si="6"/>
        <v>23472.113270000005</v>
      </c>
      <c r="U14" s="19">
        <f t="shared" si="6"/>
        <v>615927.27</v>
      </c>
      <c r="V14" s="146">
        <f>Q14*100/E14</f>
        <v>71.401141065422635</v>
      </c>
    </row>
    <row r="15" spans="1:22" s="7" customFormat="1" x14ac:dyDescent="0.2">
      <c r="A15" s="16"/>
      <c r="B15" s="9"/>
      <c r="C15" s="9"/>
      <c r="D15" s="141">
        <v>2023</v>
      </c>
      <c r="E15" s="142">
        <f t="shared" si="4"/>
        <v>2553819.7000000002</v>
      </c>
      <c r="F15" s="142">
        <f t="shared" si="2"/>
        <v>341520.10000000003</v>
      </c>
      <c r="G15" s="142">
        <f t="shared" si="5"/>
        <v>492770.4</v>
      </c>
      <c r="H15" s="142">
        <f t="shared" si="5"/>
        <v>14926.2</v>
      </c>
      <c r="I15" s="142">
        <f>I23+I35+I54+I67+I73+I79+I85+I91+I97+I103+I121+I127+I133+I139+I29+I145+I151+I42+I48+I159+I165+I171+I177+I183+I189+I195+I201+I207+I213+I219+I225+I231+I237+I243+I249+I255+I261+I267+I273+I279+I285+I291+I297+I304+I310+I316+I322+I328+I334+I340+I346+I353+I359+I365+I371+I377+I383+I389+I395+I401+I407+I414+I420+I426+I109</f>
        <v>1704603</v>
      </c>
      <c r="J15" s="140"/>
      <c r="K15" s="9"/>
      <c r="L15" s="9"/>
      <c r="M15" s="9"/>
      <c r="N15" s="151"/>
      <c r="O15" s="152"/>
      <c r="P15" s="150">
        <v>2023</v>
      </c>
      <c r="Q15" s="19">
        <f>SUM(R15:U15)</f>
        <v>572208.10303</v>
      </c>
      <c r="R15" s="19">
        <f t="shared" si="6"/>
        <v>173602.12806999998</v>
      </c>
      <c r="S15" s="19">
        <f t="shared" si="6"/>
        <v>35941.54</v>
      </c>
      <c r="T15" s="19">
        <f t="shared" si="6"/>
        <v>6096.4849599999998</v>
      </c>
      <c r="U15" s="19">
        <f t="shared" si="6"/>
        <v>356567.95</v>
      </c>
      <c r="V15" s="146">
        <f t="shared" si="3"/>
        <v>22.405971064832805</v>
      </c>
    </row>
    <row r="16" spans="1:22" s="7" customFormat="1" x14ac:dyDescent="0.2">
      <c r="A16" s="16"/>
      <c r="B16" s="9"/>
      <c r="C16" s="9"/>
      <c r="D16" s="141">
        <v>2024</v>
      </c>
      <c r="E16" s="142">
        <f t="shared" si="4"/>
        <v>1181923.2</v>
      </c>
      <c r="F16" s="142">
        <f t="shared" si="2"/>
        <v>130012.7</v>
      </c>
      <c r="G16" s="142">
        <f t="shared" si="5"/>
        <v>315111.5</v>
      </c>
      <c r="H16" s="142">
        <f t="shared" si="5"/>
        <v>6000</v>
      </c>
      <c r="I16" s="142">
        <f t="shared" si="5"/>
        <v>730799</v>
      </c>
      <c r="J16" s="140"/>
      <c r="K16" s="9"/>
      <c r="L16" s="9"/>
      <c r="M16" s="9"/>
      <c r="N16" s="151"/>
      <c r="O16" s="152"/>
      <c r="P16" s="150">
        <v>2024</v>
      </c>
      <c r="Q16" s="19">
        <f>SUM(R16:U16)</f>
        <v>0</v>
      </c>
      <c r="R16" s="19">
        <f t="shared" si="6"/>
        <v>0</v>
      </c>
      <c r="S16" s="19">
        <f t="shared" si="6"/>
        <v>0</v>
      </c>
      <c r="T16" s="19">
        <f t="shared" si="6"/>
        <v>0</v>
      </c>
      <c r="U16" s="19">
        <f t="shared" si="6"/>
        <v>0</v>
      </c>
      <c r="V16" s="146">
        <f t="shared" si="3"/>
        <v>0</v>
      </c>
    </row>
    <row r="17" spans="1:22" s="7" customFormat="1" x14ac:dyDescent="0.2">
      <c r="A17" s="16"/>
      <c r="B17" s="9"/>
      <c r="C17" s="9"/>
      <c r="D17" s="141">
        <v>2025</v>
      </c>
      <c r="E17" s="142">
        <f t="shared" si="4"/>
        <v>744930</v>
      </c>
      <c r="F17" s="142">
        <f t="shared" si="2"/>
        <v>44578.400000000001</v>
      </c>
      <c r="G17" s="142">
        <f t="shared" si="5"/>
        <v>292921.59999999998</v>
      </c>
      <c r="H17" s="142">
        <f t="shared" si="5"/>
        <v>1500</v>
      </c>
      <c r="I17" s="142">
        <f t="shared" si="5"/>
        <v>405930</v>
      </c>
      <c r="J17" s="140"/>
      <c r="K17" s="9"/>
      <c r="L17" s="9"/>
      <c r="M17" s="9"/>
      <c r="N17" s="153"/>
      <c r="O17" s="154"/>
      <c r="P17" s="150">
        <v>2025</v>
      </c>
      <c r="Q17" s="19">
        <f>SUM(R17:U17)</f>
        <v>0</v>
      </c>
      <c r="R17" s="19">
        <f>R129+R173+R179+R203+R227+R239+R305+R330+R336+R367+R385+R397+R428+R31+R37+R43+R50+R56+R62+R69+R75+R81+R87+R93+R99+R93+R105+R111+R117+R123+R135+R141+R147+R153+R159+R167+R185+R191+R197+R209+R215+R221+R233+R245+R251+R257+R263+R269+R275+R281+R287+R293+R299+R312+R318+R324+R342+R348+R354+R361+R373+R379+R391+R403+R409+R415+R422+R434</f>
        <v>0</v>
      </c>
      <c r="S17" s="19">
        <f>S129+S173+S179+S203+S227+S239+S305+S330+S336+S367+S385+S397+S428+S31+S37+S43+S50+S56+S62+S69+S75+S81+S87+S93+S99+S93+S105+S111+S117+S123+S135+S141+S147+S153+S159+S167+S185+S191+S197+S209+S215+S221+S233+S245+S251+S257+S263+S269+S275+S281+S287+S293+S299+S312+S318+S324+S342+S348+S354+S361+S373+S379+S391+S403+S409+S415+S422+S434</f>
        <v>0</v>
      </c>
      <c r="T17" s="19">
        <f>T129+T173+T179+T203+T227+T239+T305+T330+T336+T367+T385+T397+T428+T31+T37+T43+T50+T56+T62+T69+T75+T81+T87+T93+T99+T93+T105+T111+T117+T123+T135+T141+T147+T153+T159+T167+T185+T191+T197+T209+T215+T221+T233+T245+T251+T257+T263+T269+T275+T281+T287+T293+T299+T312+T318+T324+T342+T348+T354+T361+T373+T379+T391+T403+T409+T415+T422+T434</f>
        <v>0</v>
      </c>
      <c r="U17" s="19">
        <f>U129+U173+U179+U203+U227+U239+U305+U330+U336+U367+U385+U397+U428+U31+U37+U43+U50+U56+U62+U69+U75+U81+U87+U93+U99+U93+U105+U111+U117+U123+U135+U141+U147+U153+U159+U167+U185+U191+U197+U209+U215+U221+U233+U245+U251+U257+U263+U269+U275+U281+U287+U293+U299+U312+U318+U324+U342+U348+U354+U361+U373+U379+U391+U403+U409+U415+U422+U434</f>
        <v>0</v>
      </c>
      <c r="V17" s="146">
        <f t="shared" si="3"/>
        <v>0</v>
      </c>
    </row>
    <row r="18" spans="1:22" s="7" customFormat="1" ht="18" customHeight="1" x14ac:dyDescent="0.2">
      <c r="A18" s="23" t="s">
        <v>10</v>
      </c>
      <c r="B18" s="155" t="s">
        <v>11</v>
      </c>
      <c r="C18" s="156"/>
      <c r="D18" s="156"/>
      <c r="E18" s="156"/>
      <c r="F18" s="156"/>
      <c r="G18" s="156"/>
      <c r="H18" s="156"/>
      <c r="I18" s="156"/>
      <c r="J18" s="156"/>
      <c r="K18" s="156"/>
      <c r="L18" s="156"/>
      <c r="M18" s="156"/>
      <c r="N18" s="156"/>
      <c r="O18" s="157"/>
      <c r="P18" s="158"/>
      <c r="Q18" s="159"/>
      <c r="R18" s="159"/>
      <c r="S18" s="159"/>
      <c r="T18" s="159"/>
      <c r="U18" s="159"/>
      <c r="V18" s="128"/>
    </row>
    <row r="19" spans="1:22" s="7" customFormat="1" ht="14.25" customHeight="1" x14ac:dyDescent="0.2">
      <c r="A19" s="24" t="s">
        <v>12</v>
      </c>
      <c r="B19" s="62" t="s">
        <v>13</v>
      </c>
      <c r="C19" s="62"/>
      <c r="D19" s="62"/>
      <c r="E19" s="62"/>
      <c r="F19" s="62"/>
      <c r="G19" s="62"/>
      <c r="H19" s="62"/>
      <c r="I19" s="62"/>
      <c r="J19" s="62"/>
      <c r="K19" s="62"/>
      <c r="L19" s="62"/>
      <c r="M19" s="62"/>
      <c r="N19" s="160"/>
      <c r="O19" s="160"/>
      <c r="P19" s="160"/>
      <c r="Q19" s="160"/>
      <c r="R19" s="160"/>
      <c r="S19" s="160"/>
      <c r="T19" s="160"/>
      <c r="U19" s="160"/>
      <c r="V19" s="128"/>
    </row>
    <row r="20" spans="1:22" s="7" customFormat="1" ht="21" customHeight="1" x14ac:dyDescent="0.2">
      <c r="A20" s="161" t="s">
        <v>14</v>
      </c>
      <c r="B20" s="25" t="s">
        <v>284</v>
      </c>
      <c r="C20" s="26" t="s">
        <v>45</v>
      </c>
      <c r="D20" s="27" t="s">
        <v>3</v>
      </c>
      <c r="E20" s="28">
        <f>SUM(E21:E25)</f>
        <v>64000</v>
      </c>
      <c r="F20" s="28">
        <f>SUM(F21:F25)</f>
        <v>0</v>
      </c>
      <c r="G20" s="28">
        <f>SUM(G21:G25)</f>
        <v>0</v>
      </c>
      <c r="H20" s="28">
        <f>SUM(H21:H25)</f>
        <v>0</v>
      </c>
      <c r="I20" s="28">
        <f>SUM(I21:I25)</f>
        <v>64000</v>
      </c>
      <c r="J20" s="25" t="s">
        <v>167</v>
      </c>
      <c r="K20" s="26" t="s">
        <v>87</v>
      </c>
      <c r="L20" s="26" t="s">
        <v>102</v>
      </c>
      <c r="M20" s="29" t="s">
        <v>274</v>
      </c>
      <c r="N20" s="30" t="s">
        <v>285</v>
      </c>
      <c r="O20" s="31"/>
      <c r="P20" s="32" t="s">
        <v>3</v>
      </c>
      <c r="Q20" s="19">
        <f>SUM(Q21:Q25)</f>
        <v>5518.04</v>
      </c>
      <c r="R20" s="33">
        <f>SUM(R21:R25)</f>
        <v>0</v>
      </c>
      <c r="S20" s="33">
        <f>SUM(S21:S25)</f>
        <v>0</v>
      </c>
      <c r="T20" s="33">
        <f>SUM(T21:T25)</f>
        <v>0</v>
      </c>
      <c r="U20" s="19">
        <f>U21+U22+U23+U24+U25</f>
        <v>5518.04</v>
      </c>
      <c r="V20" s="128"/>
    </row>
    <row r="21" spans="1:22" s="7" customFormat="1" ht="21" customHeight="1" x14ac:dyDescent="0.2">
      <c r="A21" s="34"/>
      <c r="B21" s="34"/>
      <c r="C21" s="34"/>
      <c r="D21" s="35">
        <v>2021</v>
      </c>
      <c r="E21" s="36">
        <f>SUM(F21:I21)</f>
        <v>64000</v>
      </c>
      <c r="F21" s="36">
        <v>0</v>
      </c>
      <c r="G21" s="36">
        <v>0</v>
      </c>
      <c r="H21" s="36">
        <v>0</v>
      </c>
      <c r="I21" s="36">
        <v>64000</v>
      </c>
      <c r="J21" s="25"/>
      <c r="K21" s="37"/>
      <c r="L21" s="37"/>
      <c r="M21" s="16"/>
      <c r="N21" s="38"/>
      <c r="O21" s="39"/>
      <c r="P21" s="32">
        <v>2021</v>
      </c>
      <c r="Q21" s="162">
        <f>R21+S21+T21+U21</f>
        <v>4598.37</v>
      </c>
      <c r="R21" s="162">
        <v>0</v>
      </c>
      <c r="S21" s="162">
        <v>0</v>
      </c>
      <c r="T21" s="162">
        <v>0</v>
      </c>
      <c r="U21" s="163">
        <v>4598.37</v>
      </c>
      <c r="V21" s="128"/>
    </row>
    <row r="22" spans="1:22" s="7" customFormat="1" ht="21" customHeight="1" x14ac:dyDescent="0.2">
      <c r="A22" s="34"/>
      <c r="B22" s="34"/>
      <c r="C22" s="34"/>
      <c r="D22" s="35">
        <v>2022</v>
      </c>
      <c r="E22" s="36">
        <f>SUM(F22:I22)</f>
        <v>0</v>
      </c>
      <c r="F22" s="36">
        <v>0</v>
      </c>
      <c r="G22" s="36">
        <v>0</v>
      </c>
      <c r="H22" s="36">
        <v>0</v>
      </c>
      <c r="I22" s="36">
        <v>0</v>
      </c>
      <c r="J22" s="25"/>
      <c r="K22" s="37"/>
      <c r="L22" s="37"/>
      <c r="M22" s="16"/>
      <c r="N22" s="38"/>
      <c r="O22" s="39"/>
      <c r="P22" s="32">
        <v>2022</v>
      </c>
      <c r="Q22" s="162">
        <f t="shared" ref="Q22:Q63" si="7">R22+S22+T22+U22</f>
        <v>0</v>
      </c>
      <c r="R22" s="19">
        <v>0</v>
      </c>
      <c r="S22" s="19">
        <v>0</v>
      </c>
      <c r="T22" s="19">
        <v>0</v>
      </c>
      <c r="U22" s="19">
        <v>0</v>
      </c>
      <c r="V22" s="128"/>
    </row>
    <row r="23" spans="1:22" s="7" customFormat="1" ht="21" customHeight="1" x14ac:dyDescent="0.2">
      <c r="A23" s="34"/>
      <c r="B23" s="34"/>
      <c r="C23" s="34"/>
      <c r="D23" s="35">
        <v>2023</v>
      </c>
      <c r="E23" s="36">
        <f>SUM(F23:I23)</f>
        <v>0</v>
      </c>
      <c r="F23" s="36">
        <v>0</v>
      </c>
      <c r="G23" s="36">
        <v>0</v>
      </c>
      <c r="H23" s="36">
        <v>0</v>
      </c>
      <c r="I23" s="36">
        <v>0</v>
      </c>
      <c r="J23" s="25"/>
      <c r="K23" s="37"/>
      <c r="L23" s="37"/>
      <c r="M23" s="16"/>
      <c r="N23" s="38"/>
      <c r="O23" s="39"/>
      <c r="P23" s="32">
        <v>2023</v>
      </c>
      <c r="Q23" s="162">
        <f t="shared" si="7"/>
        <v>919.67</v>
      </c>
      <c r="R23" s="19">
        <v>0</v>
      </c>
      <c r="S23" s="19">
        <v>0</v>
      </c>
      <c r="T23" s="19">
        <v>0</v>
      </c>
      <c r="U23" s="19">
        <v>919.67</v>
      </c>
      <c r="V23" s="128"/>
    </row>
    <row r="24" spans="1:22" s="7" customFormat="1" ht="21" customHeight="1" x14ac:dyDescent="0.2">
      <c r="A24" s="34"/>
      <c r="B24" s="34"/>
      <c r="C24" s="34"/>
      <c r="D24" s="35">
        <v>2024</v>
      </c>
      <c r="E24" s="36">
        <f>SUM(F24:I24)</f>
        <v>0</v>
      </c>
      <c r="F24" s="36">
        <v>0</v>
      </c>
      <c r="G24" s="36">
        <v>0</v>
      </c>
      <c r="H24" s="36">
        <v>0</v>
      </c>
      <c r="I24" s="36">
        <v>0</v>
      </c>
      <c r="J24" s="25"/>
      <c r="K24" s="37"/>
      <c r="L24" s="37"/>
      <c r="M24" s="16"/>
      <c r="N24" s="38"/>
      <c r="O24" s="39"/>
      <c r="P24" s="32">
        <v>2024</v>
      </c>
      <c r="Q24" s="162">
        <f t="shared" si="7"/>
        <v>0</v>
      </c>
      <c r="R24" s="19">
        <v>0</v>
      </c>
      <c r="S24" s="19">
        <v>0</v>
      </c>
      <c r="T24" s="19">
        <v>0</v>
      </c>
      <c r="U24" s="19">
        <v>0</v>
      </c>
      <c r="V24" s="128"/>
    </row>
    <row r="25" spans="1:22" s="7" customFormat="1" ht="84.75" customHeight="1" x14ac:dyDescent="0.2">
      <c r="A25" s="40"/>
      <c r="B25" s="40"/>
      <c r="C25" s="40"/>
      <c r="D25" s="35">
        <v>2025</v>
      </c>
      <c r="E25" s="36">
        <f>SUM(F25:I25)</f>
        <v>0</v>
      </c>
      <c r="F25" s="36">
        <v>0</v>
      </c>
      <c r="G25" s="36">
        <v>0</v>
      </c>
      <c r="H25" s="36">
        <v>0</v>
      </c>
      <c r="I25" s="36">
        <v>0</v>
      </c>
      <c r="J25" s="41"/>
      <c r="K25" s="42"/>
      <c r="L25" s="42"/>
      <c r="M25" s="20"/>
      <c r="N25" s="43"/>
      <c r="O25" s="44"/>
      <c r="P25" s="32">
        <v>2025</v>
      </c>
      <c r="Q25" s="162">
        <f t="shared" si="7"/>
        <v>0</v>
      </c>
      <c r="R25" s="19">
        <v>0</v>
      </c>
      <c r="S25" s="19">
        <v>0</v>
      </c>
      <c r="T25" s="19">
        <v>0</v>
      </c>
      <c r="U25" s="19">
        <v>0</v>
      </c>
      <c r="V25" s="128"/>
    </row>
    <row r="26" spans="1:22" s="7" customFormat="1" ht="40.5" customHeight="1" x14ac:dyDescent="0.2">
      <c r="A26" s="78" t="s">
        <v>16</v>
      </c>
      <c r="B26" s="45" t="s">
        <v>286</v>
      </c>
      <c r="C26" s="140" t="s">
        <v>15</v>
      </c>
      <c r="D26" s="46" t="s">
        <v>121</v>
      </c>
      <c r="E26" s="47">
        <f>SUM(E27:E31)</f>
        <v>492500</v>
      </c>
      <c r="F26" s="47">
        <f>SUM(F27:F31)</f>
        <v>0</v>
      </c>
      <c r="G26" s="47">
        <f>SUM(G27:G31)</f>
        <v>0</v>
      </c>
      <c r="H26" s="47">
        <f>SUM(H27:H31)</f>
        <v>0</v>
      </c>
      <c r="I26" s="47">
        <f>SUM(I27:I31)</f>
        <v>492500</v>
      </c>
      <c r="J26" s="48" t="s">
        <v>168</v>
      </c>
      <c r="K26" s="49" t="s">
        <v>122</v>
      </c>
      <c r="L26" s="50" t="s">
        <v>103</v>
      </c>
      <c r="M26" s="51" t="s">
        <v>263</v>
      </c>
      <c r="N26" s="30" t="s">
        <v>287</v>
      </c>
      <c r="O26" s="31"/>
      <c r="P26" s="52" t="s">
        <v>3</v>
      </c>
      <c r="Q26" s="162">
        <f t="shared" si="7"/>
        <v>80994.559999999998</v>
      </c>
      <c r="R26" s="19">
        <f>SUM(R27:R31)</f>
        <v>0</v>
      </c>
      <c r="S26" s="19">
        <f>SUM(S27:S31)</f>
        <v>0</v>
      </c>
      <c r="T26" s="19">
        <f>SUM(T27:T31)</f>
        <v>0</v>
      </c>
      <c r="U26" s="19">
        <f>SUM(U27:U31)</f>
        <v>80994.559999999998</v>
      </c>
      <c r="V26" s="128"/>
    </row>
    <row r="27" spans="1:22" s="7" customFormat="1" ht="55.5" customHeight="1" x14ac:dyDescent="0.2">
      <c r="A27" s="34"/>
      <c r="B27" s="9"/>
      <c r="C27" s="9"/>
      <c r="D27" s="46">
        <v>2021</v>
      </c>
      <c r="E27" s="47">
        <f>SUM(F27:I27)</f>
        <v>134400</v>
      </c>
      <c r="F27" s="47">
        <v>0</v>
      </c>
      <c r="G27" s="47">
        <v>0</v>
      </c>
      <c r="H27" s="47">
        <v>0</v>
      </c>
      <c r="I27" s="47">
        <v>134400</v>
      </c>
      <c r="J27" s="25"/>
      <c r="K27" s="53"/>
      <c r="L27" s="37"/>
      <c r="M27" s="29"/>
      <c r="N27" s="38"/>
      <c r="O27" s="39"/>
      <c r="P27" s="54">
        <v>2021</v>
      </c>
      <c r="Q27" s="162">
        <f t="shared" si="7"/>
        <v>27990</v>
      </c>
      <c r="R27" s="19">
        <v>0</v>
      </c>
      <c r="S27" s="19">
        <v>0</v>
      </c>
      <c r="T27" s="19">
        <v>0</v>
      </c>
      <c r="U27" s="19">
        <v>27990</v>
      </c>
      <c r="V27" s="128"/>
    </row>
    <row r="28" spans="1:22" s="7" customFormat="1" ht="55.5" customHeight="1" x14ac:dyDescent="0.2">
      <c r="A28" s="34"/>
      <c r="B28" s="9"/>
      <c r="C28" s="9"/>
      <c r="D28" s="46">
        <v>2022</v>
      </c>
      <c r="E28" s="47">
        <f>SUM(F28:I28)</f>
        <v>326100</v>
      </c>
      <c r="F28" s="47">
        <v>0</v>
      </c>
      <c r="G28" s="47">
        <v>0</v>
      </c>
      <c r="H28" s="47">
        <v>0</v>
      </c>
      <c r="I28" s="47">
        <v>326100</v>
      </c>
      <c r="J28" s="25"/>
      <c r="K28" s="53"/>
      <c r="L28" s="37"/>
      <c r="M28" s="29"/>
      <c r="N28" s="38"/>
      <c r="O28" s="39"/>
      <c r="P28" s="54">
        <v>2022</v>
      </c>
      <c r="Q28" s="162">
        <f>R28+S28+T28+U28</f>
        <v>40480.400000000001</v>
      </c>
      <c r="R28" s="19">
        <v>0</v>
      </c>
      <c r="S28" s="19">
        <v>0</v>
      </c>
      <c r="T28" s="19">
        <v>0</v>
      </c>
      <c r="U28" s="19">
        <v>40480.400000000001</v>
      </c>
      <c r="V28" s="128"/>
    </row>
    <row r="29" spans="1:22" s="7" customFormat="1" ht="55.5" customHeight="1" x14ac:dyDescent="0.2">
      <c r="A29" s="34"/>
      <c r="B29" s="9"/>
      <c r="C29" s="9"/>
      <c r="D29" s="46">
        <v>2023</v>
      </c>
      <c r="E29" s="47">
        <f>SUM(F29:I29)</f>
        <v>32000</v>
      </c>
      <c r="F29" s="47">
        <v>0</v>
      </c>
      <c r="G29" s="47">
        <v>0</v>
      </c>
      <c r="H29" s="47">
        <v>0</v>
      </c>
      <c r="I29" s="47">
        <v>32000</v>
      </c>
      <c r="J29" s="25"/>
      <c r="K29" s="53"/>
      <c r="L29" s="37"/>
      <c r="M29" s="29"/>
      <c r="N29" s="38"/>
      <c r="O29" s="39"/>
      <c r="P29" s="54">
        <v>2023</v>
      </c>
      <c r="Q29" s="162">
        <f t="shared" si="7"/>
        <v>12524.16</v>
      </c>
      <c r="R29" s="19">
        <v>0</v>
      </c>
      <c r="S29" s="19">
        <v>0</v>
      </c>
      <c r="T29" s="19">
        <v>0</v>
      </c>
      <c r="U29" s="162">
        <v>12524.16</v>
      </c>
      <c r="V29" s="128"/>
    </row>
    <row r="30" spans="1:22" s="7" customFormat="1" ht="55.5" customHeight="1" x14ac:dyDescent="0.2">
      <c r="A30" s="34"/>
      <c r="B30" s="9"/>
      <c r="C30" s="9"/>
      <c r="D30" s="46">
        <v>2024</v>
      </c>
      <c r="E30" s="47">
        <f>SUM(F30:I30)</f>
        <v>0</v>
      </c>
      <c r="F30" s="47">
        <v>0</v>
      </c>
      <c r="G30" s="47">
        <v>0</v>
      </c>
      <c r="H30" s="47">
        <v>0</v>
      </c>
      <c r="I30" s="47">
        <v>0</v>
      </c>
      <c r="J30" s="25"/>
      <c r="K30" s="53"/>
      <c r="L30" s="37"/>
      <c r="M30" s="29"/>
      <c r="N30" s="38"/>
      <c r="O30" s="39"/>
      <c r="P30" s="54">
        <v>2024</v>
      </c>
      <c r="Q30" s="162">
        <f t="shared" si="7"/>
        <v>0</v>
      </c>
      <c r="R30" s="19">
        <v>0</v>
      </c>
      <c r="S30" s="19">
        <v>0</v>
      </c>
      <c r="T30" s="19">
        <v>0</v>
      </c>
      <c r="U30" s="19">
        <v>0</v>
      </c>
      <c r="V30" s="128"/>
    </row>
    <row r="31" spans="1:22" s="7" customFormat="1" ht="99" customHeight="1" x14ac:dyDescent="0.2">
      <c r="A31" s="40"/>
      <c r="B31" s="9"/>
      <c r="C31" s="9"/>
      <c r="D31" s="46">
        <v>2025</v>
      </c>
      <c r="E31" s="47">
        <f>SUM(F31:I31)</f>
        <v>0</v>
      </c>
      <c r="F31" s="47">
        <v>0</v>
      </c>
      <c r="G31" s="47">
        <v>0</v>
      </c>
      <c r="H31" s="47">
        <v>0</v>
      </c>
      <c r="I31" s="47">
        <v>0</v>
      </c>
      <c r="J31" s="41"/>
      <c r="K31" s="53"/>
      <c r="L31" s="42"/>
      <c r="M31" s="55"/>
      <c r="N31" s="43"/>
      <c r="O31" s="44"/>
      <c r="P31" s="54">
        <v>2025</v>
      </c>
      <c r="Q31" s="162">
        <f t="shared" si="7"/>
        <v>0</v>
      </c>
      <c r="R31" s="19">
        <v>0</v>
      </c>
      <c r="S31" s="19">
        <v>0</v>
      </c>
      <c r="T31" s="19">
        <v>0</v>
      </c>
      <c r="U31" s="19">
        <v>0</v>
      </c>
      <c r="V31" s="128"/>
    </row>
    <row r="32" spans="1:22" s="7" customFormat="1" ht="63" customHeight="1" x14ac:dyDescent="0.2">
      <c r="A32" s="78" t="s">
        <v>17</v>
      </c>
      <c r="B32" s="48" t="s">
        <v>288</v>
      </c>
      <c r="C32" s="50">
        <v>2021</v>
      </c>
      <c r="D32" s="35" t="s">
        <v>3</v>
      </c>
      <c r="E32" s="36">
        <f>SUM(E33:E37)</f>
        <v>7071</v>
      </c>
      <c r="F32" s="36">
        <f>SUM(F33:F37)</f>
        <v>0</v>
      </c>
      <c r="G32" s="36">
        <f>SUM(G33:G37)</f>
        <v>0</v>
      </c>
      <c r="H32" s="36">
        <f>SUM(H33:H37)</f>
        <v>0</v>
      </c>
      <c r="I32" s="36">
        <f>SUM(I33:I37)</f>
        <v>7071</v>
      </c>
      <c r="J32" s="48" t="s">
        <v>169</v>
      </c>
      <c r="K32" s="50" t="s">
        <v>107</v>
      </c>
      <c r="L32" s="50" t="s">
        <v>102</v>
      </c>
      <c r="M32" s="51" t="s">
        <v>264</v>
      </c>
      <c r="N32" s="38" t="s">
        <v>289</v>
      </c>
      <c r="O32" s="39"/>
      <c r="P32" s="56" t="s">
        <v>3</v>
      </c>
      <c r="Q32" s="162">
        <f t="shared" si="7"/>
        <v>7646.3450000000003</v>
      </c>
      <c r="R32" s="57">
        <f>SUM(R33:R37)</f>
        <v>0</v>
      </c>
      <c r="S32" s="57">
        <f>SUM(S33:S37)</f>
        <v>0</v>
      </c>
      <c r="T32" s="57">
        <f>SUM(T33:T37)</f>
        <v>0</v>
      </c>
      <c r="U32" s="57">
        <f>SUM(U33:U37)</f>
        <v>7646.3450000000003</v>
      </c>
      <c r="V32" s="128"/>
    </row>
    <row r="33" spans="1:22" s="7" customFormat="1" ht="63" customHeight="1" x14ac:dyDescent="0.2">
      <c r="A33" s="34"/>
      <c r="B33" s="34"/>
      <c r="C33" s="34"/>
      <c r="D33" s="35">
        <v>2021</v>
      </c>
      <c r="E33" s="36">
        <f>SUM(F33:I33)</f>
        <v>7071</v>
      </c>
      <c r="F33" s="36">
        <v>0</v>
      </c>
      <c r="G33" s="36">
        <v>0</v>
      </c>
      <c r="H33" s="36">
        <v>0</v>
      </c>
      <c r="I33" s="36">
        <v>7071</v>
      </c>
      <c r="J33" s="25"/>
      <c r="K33" s="37"/>
      <c r="L33" s="37"/>
      <c r="M33" s="16"/>
      <c r="N33" s="38"/>
      <c r="O33" s="39"/>
      <c r="P33" s="32">
        <v>2021</v>
      </c>
      <c r="Q33" s="162">
        <f t="shared" si="7"/>
        <v>5629.3450000000003</v>
      </c>
      <c r="R33" s="162">
        <v>0</v>
      </c>
      <c r="S33" s="162">
        <v>0</v>
      </c>
      <c r="T33" s="162">
        <v>0</v>
      </c>
      <c r="U33" s="163">
        <v>5629.3450000000003</v>
      </c>
      <c r="V33" s="128"/>
    </row>
    <row r="34" spans="1:22" s="7" customFormat="1" ht="63" customHeight="1" x14ac:dyDescent="0.2">
      <c r="A34" s="34"/>
      <c r="B34" s="34"/>
      <c r="C34" s="34"/>
      <c r="D34" s="35">
        <v>2022</v>
      </c>
      <c r="E34" s="36">
        <f>SUM(F34:I34)</f>
        <v>0</v>
      </c>
      <c r="F34" s="36">
        <v>0</v>
      </c>
      <c r="G34" s="36">
        <v>0</v>
      </c>
      <c r="H34" s="36">
        <v>0</v>
      </c>
      <c r="I34" s="36">
        <v>0</v>
      </c>
      <c r="J34" s="25"/>
      <c r="K34" s="37"/>
      <c r="L34" s="37"/>
      <c r="M34" s="16"/>
      <c r="N34" s="38"/>
      <c r="O34" s="39"/>
      <c r="P34" s="32">
        <v>2022</v>
      </c>
      <c r="Q34" s="162">
        <f t="shared" si="7"/>
        <v>2017</v>
      </c>
      <c r="R34" s="19">
        <v>0</v>
      </c>
      <c r="S34" s="19">
        <v>0</v>
      </c>
      <c r="T34" s="19">
        <v>0</v>
      </c>
      <c r="U34" s="19">
        <v>2017</v>
      </c>
      <c r="V34" s="128"/>
    </row>
    <row r="35" spans="1:22" s="7" customFormat="1" ht="63" customHeight="1" x14ac:dyDescent="0.2">
      <c r="A35" s="34"/>
      <c r="B35" s="34"/>
      <c r="C35" s="34"/>
      <c r="D35" s="35">
        <v>2023</v>
      </c>
      <c r="E35" s="36">
        <f>SUM(F35:I35)</f>
        <v>0</v>
      </c>
      <c r="F35" s="36">
        <v>0</v>
      </c>
      <c r="G35" s="36">
        <v>0</v>
      </c>
      <c r="H35" s="36">
        <v>0</v>
      </c>
      <c r="I35" s="36">
        <v>0</v>
      </c>
      <c r="J35" s="25"/>
      <c r="K35" s="37"/>
      <c r="L35" s="37"/>
      <c r="M35" s="16"/>
      <c r="N35" s="38"/>
      <c r="O35" s="39"/>
      <c r="P35" s="32">
        <v>2023</v>
      </c>
      <c r="Q35" s="162">
        <f t="shared" si="7"/>
        <v>0</v>
      </c>
      <c r="R35" s="19">
        <v>0</v>
      </c>
      <c r="S35" s="19">
        <v>0</v>
      </c>
      <c r="T35" s="19">
        <v>0</v>
      </c>
      <c r="U35" s="19">
        <v>0</v>
      </c>
      <c r="V35" s="128"/>
    </row>
    <row r="36" spans="1:22" s="7" customFormat="1" ht="63" customHeight="1" x14ac:dyDescent="0.2">
      <c r="A36" s="34"/>
      <c r="B36" s="34"/>
      <c r="C36" s="34"/>
      <c r="D36" s="35">
        <v>2024</v>
      </c>
      <c r="E36" s="36">
        <f>SUM(F36:I36)</f>
        <v>0</v>
      </c>
      <c r="F36" s="36">
        <v>0</v>
      </c>
      <c r="G36" s="36">
        <v>0</v>
      </c>
      <c r="H36" s="36">
        <v>0</v>
      </c>
      <c r="I36" s="36">
        <v>0</v>
      </c>
      <c r="J36" s="25"/>
      <c r="K36" s="37"/>
      <c r="L36" s="37"/>
      <c r="M36" s="16"/>
      <c r="N36" s="38"/>
      <c r="O36" s="39"/>
      <c r="P36" s="32">
        <v>2024</v>
      </c>
      <c r="Q36" s="162">
        <f t="shared" si="7"/>
        <v>0</v>
      </c>
      <c r="R36" s="19">
        <v>0</v>
      </c>
      <c r="S36" s="19">
        <v>0</v>
      </c>
      <c r="T36" s="19">
        <v>0</v>
      </c>
      <c r="U36" s="19">
        <v>0</v>
      </c>
      <c r="V36" s="128"/>
    </row>
    <row r="37" spans="1:22" s="7" customFormat="1" ht="63" customHeight="1" x14ac:dyDescent="0.2">
      <c r="A37" s="34"/>
      <c r="B37" s="34"/>
      <c r="C37" s="34"/>
      <c r="D37" s="58">
        <v>2025</v>
      </c>
      <c r="E37" s="59">
        <f>SUM(F37:I37)</f>
        <v>0</v>
      </c>
      <c r="F37" s="59">
        <v>0</v>
      </c>
      <c r="G37" s="59">
        <v>0</v>
      </c>
      <c r="H37" s="59">
        <v>0</v>
      </c>
      <c r="I37" s="59">
        <v>0</v>
      </c>
      <c r="J37" s="25"/>
      <c r="K37" s="37"/>
      <c r="L37" s="37"/>
      <c r="M37" s="16"/>
      <c r="N37" s="43"/>
      <c r="O37" s="44"/>
      <c r="P37" s="60">
        <v>2025</v>
      </c>
      <c r="Q37" s="162">
        <f t="shared" si="7"/>
        <v>0</v>
      </c>
      <c r="R37" s="19">
        <v>0</v>
      </c>
      <c r="S37" s="19">
        <v>0</v>
      </c>
      <c r="T37" s="19">
        <v>0</v>
      </c>
      <c r="U37" s="19">
        <v>0</v>
      </c>
      <c r="V37" s="128"/>
    </row>
    <row r="38" spans="1:22" s="7" customFormat="1" ht="14.25" customHeight="1" x14ac:dyDescent="0.2">
      <c r="A38" s="61" t="s">
        <v>18</v>
      </c>
      <c r="B38" s="62" t="s">
        <v>19</v>
      </c>
      <c r="C38" s="62"/>
      <c r="D38" s="62"/>
      <c r="E38" s="62"/>
      <c r="F38" s="62"/>
      <c r="G38" s="62"/>
      <c r="H38" s="62"/>
      <c r="I38" s="62"/>
      <c r="J38" s="62"/>
      <c r="K38" s="62"/>
      <c r="L38" s="62"/>
      <c r="M38" s="62"/>
      <c r="N38" s="160"/>
      <c r="O38" s="160"/>
      <c r="P38" s="160"/>
      <c r="Q38" s="160"/>
      <c r="R38" s="160"/>
      <c r="S38" s="160"/>
      <c r="T38" s="160"/>
      <c r="U38" s="160"/>
      <c r="V38" s="128"/>
    </row>
    <row r="39" spans="1:22" s="7" customFormat="1" ht="38.25" customHeight="1" x14ac:dyDescent="0.2">
      <c r="A39" s="164" t="s">
        <v>20</v>
      </c>
      <c r="B39" s="63" t="s">
        <v>290</v>
      </c>
      <c r="C39" s="67" t="s">
        <v>15</v>
      </c>
      <c r="D39" s="64" t="s">
        <v>121</v>
      </c>
      <c r="E39" s="65">
        <f>SUM(E40:E44)</f>
        <v>316326</v>
      </c>
      <c r="F39" s="65">
        <f>SUM(F40:F44)</f>
        <v>0</v>
      </c>
      <c r="G39" s="65">
        <f>SUM(G40:G44)</f>
        <v>0</v>
      </c>
      <c r="H39" s="65">
        <f>SUM(H40:H44)</f>
        <v>0</v>
      </c>
      <c r="I39" s="65">
        <f>SUM(I40:I44)</f>
        <v>316326</v>
      </c>
      <c r="J39" s="66" t="s">
        <v>170</v>
      </c>
      <c r="K39" s="67" t="s">
        <v>123</v>
      </c>
      <c r="L39" s="67" t="s">
        <v>152</v>
      </c>
      <c r="M39" s="68" t="s">
        <v>265</v>
      </c>
      <c r="N39" s="30" t="s">
        <v>291</v>
      </c>
      <c r="O39" s="31"/>
      <c r="P39" s="56" t="s">
        <v>3</v>
      </c>
      <c r="Q39" s="162">
        <f t="shared" si="7"/>
        <v>1001898.4299999999</v>
      </c>
      <c r="R39" s="69">
        <f>SUM(R40:R44)</f>
        <v>0</v>
      </c>
      <c r="S39" s="69">
        <f>SUM(S40:S44)</f>
        <v>0</v>
      </c>
      <c r="T39" s="69">
        <f>SUM(T40:T44)</f>
        <v>0</v>
      </c>
      <c r="U39" s="69">
        <f>SUM(U40:U44)</f>
        <v>1001898.4299999999</v>
      </c>
      <c r="V39" s="128"/>
    </row>
    <row r="40" spans="1:22" s="7" customFormat="1" ht="38.25" customHeight="1" x14ac:dyDescent="0.2">
      <c r="A40" s="16"/>
      <c r="B40" s="9"/>
      <c r="C40" s="9"/>
      <c r="D40" s="46">
        <v>2021</v>
      </c>
      <c r="E40" s="47">
        <f>SUM(F40:I40)</f>
        <v>61623</v>
      </c>
      <c r="F40" s="47">
        <v>0</v>
      </c>
      <c r="G40" s="47">
        <v>0</v>
      </c>
      <c r="H40" s="47">
        <v>0</v>
      </c>
      <c r="I40" s="47">
        <v>61623</v>
      </c>
      <c r="J40" s="70"/>
      <c r="K40" s="53"/>
      <c r="L40" s="53"/>
      <c r="M40" s="71"/>
      <c r="N40" s="38"/>
      <c r="O40" s="39"/>
      <c r="P40" s="32">
        <v>2021</v>
      </c>
      <c r="Q40" s="162">
        <f t="shared" si="7"/>
        <v>301626.28999999998</v>
      </c>
      <c r="R40" s="19">
        <v>0</v>
      </c>
      <c r="S40" s="19">
        <v>0</v>
      </c>
      <c r="T40" s="19">
        <v>0</v>
      </c>
      <c r="U40" s="19">
        <v>301626.28999999998</v>
      </c>
      <c r="V40" s="128"/>
    </row>
    <row r="41" spans="1:22" s="7" customFormat="1" ht="38.25" customHeight="1" x14ac:dyDescent="0.2">
      <c r="A41" s="16"/>
      <c r="B41" s="9"/>
      <c r="C41" s="9"/>
      <c r="D41" s="46">
        <v>2022</v>
      </c>
      <c r="E41" s="47">
        <f>SUM(F41:I41)</f>
        <v>122300</v>
      </c>
      <c r="F41" s="47">
        <v>0</v>
      </c>
      <c r="G41" s="47">
        <v>0</v>
      </c>
      <c r="H41" s="47">
        <v>0</v>
      </c>
      <c r="I41" s="47">
        <v>122300</v>
      </c>
      <c r="J41" s="70"/>
      <c r="K41" s="53"/>
      <c r="L41" s="53"/>
      <c r="M41" s="71"/>
      <c r="N41" s="38"/>
      <c r="O41" s="39"/>
      <c r="P41" s="32">
        <v>2022</v>
      </c>
      <c r="Q41" s="162">
        <f t="shared" si="7"/>
        <v>407580.91</v>
      </c>
      <c r="R41" s="19">
        <v>0</v>
      </c>
      <c r="S41" s="19">
        <v>0</v>
      </c>
      <c r="T41" s="19">
        <v>0</v>
      </c>
      <c r="U41" s="19">
        <v>407580.91</v>
      </c>
      <c r="V41" s="128"/>
    </row>
    <row r="42" spans="1:22" s="7" customFormat="1" ht="38.25" customHeight="1" x14ac:dyDescent="0.2">
      <c r="A42" s="16"/>
      <c r="B42" s="9"/>
      <c r="C42" s="9"/>
      <c r="D42" s="46">
        <v>2023</v>
      </c>
      <c r="E42" s="47">
        <f>SUM(F42:I42)</f>
        <v>132403</v>
      </c>
      <c r="F42" s="47">
        <v>0</v>
      </c>
      <c r="G42" s="47">
        <v>0</v>
      </c>
      <c r="H42" s="47">
        <v>0</v>
      </c>
      <c r="I42" s="47">
        <v>132403</v>
      </c>
      <c r="J42" s="70"/>
      <c r="K42" s="53"/>
      <c r="L42" s="53"/>
      <c r="M42" s="71"/>
      <c r="N42" s="38"/>
      <c r="O42" s="39"/>
      <c r="P42" s="32">
        <v>2023</v>
      </c>
      <c r="Q42" s="162">
        <f>R42+S42+T42+U42</f>
        <v>292691.23</v>
      </c>
      <c r="R42" s="162">
        <v>0</v>
      </c>
      <c r="S42" s="162">
        <v>0</v>
      </c>
      <c r="T42" s="162">
        <v>0</v>
      </c>
      <c r="U42" s="162">
        <v>292691.23</v>
      </c>
      <c r="V42" s="128"/>
    </row>
    <row r="43" spans="1:22" s="7" customFormat="1" ht="38.25" customHeight="1" x14ac:dyDescent="0.2">
      <c r="A43" s="16"/>
      <c r="B43" s="9"/>
      <c r="C43" s="9"/>
      <c r="D43" s="46">
        <v>2024</v>
      </c>
      <c r="E43" s="47">
        <f>SUM(F43:I43)</f>
        <v>0</v>
      </c>
      <c r="F43" s="47">
        <v>0</v>
      </c>
      <c r="G43" s="47">
        <v>0</v>
      </c>
      <c r="H43" s="47">
        <v>0</v>
      </c>
      <c r="I43" s="47">
        <v>0</v>
      </c>
      <c r="J43" s="70"/>
      <c r="K43" s="53"/>
      <c r="L43" s="53"/>
      <c r="M43" s="71"/>
      <c r="N43" s="38"/>
      <c r="O43" s="39"/>
      <c r="P43" s="32">
        <v>2024</v>
      </c>
      <c r="Q43" s="162">
        <f t="shared" si="7"/>
        <v>0</v>
      </c>
      <c r="R43" s="19">
        <v>0</v>
      </c>
      <c r="S43" s="19">
        <v>0</v>
      </c>
      <c r="T43" s="19">
        <v>0</v>
      </c>
      <c r="U43" s="19">
        <v>0</v>
      </c>
      <c r="V43" s="128"/>
    </row>
    <row r="44" spans="1:22" s="7" customFormat="1" ht="107.25" customHeight="1" x14ac:dyDescent="0.2">
      <c r="A44" s="20"/>
      <c r="B44" s="9"/>
      <c r="C44" s="9"/>
      <c r="D44" s="46">
        <v>2025</v>
      </c>
      <c r="E44" s="47">
        <f>SUM(F44:I44)</f>
        <v>0</v>
      </c>
      <c r="F44" s="47">
        <v>0</v>
      </c>
      <c r="G44" s="47">
        <v>0</v>
      </c>
      <c r="H44" s="47">
        <v>0</v>
      </c>
      <c r="I44" s="47">
        <v>0</v>
      </c>
      <c r="J44" s="70"/>
      <c r="K44" s="53"/>
      <c r="L44" s="53"/>
      <c r="M44" s="71"/>
      <c r="N44" s="43"/>
      <c r="O44" s="44"/>
      <c r="P44" s="32">
        <v>2025</v>
      </c>
      <c r="Q44" s="162">
        <f t="shared" si="7"/>
        <v>0</v>
      </c>
      <c r="R44" s="19">
        <v>0</v>
      </c>
      <c r="S44" s="19">
        <v>0</v>
      </c>
      <c r="T44" s="19">
        <v>0</v>
      </c>
      <c r="U44" s="19">
        <v>0</v>
      </c>
      <c r="V44" s="128"/>
    </row>
    <row r="45" spans="1:22" s="7" customFormat="1" ht="33" customHeight="1" x14ac:dyDescent="0.2">
      <c r="A45" s="78" t="s">
        <v>21</v>
      </c>
      <c r="B45" s="63" t="s">
        <v>292</v>
      </c>
      <c r="C45" s="67" t="s">
        <v>62</v>
      </c>
      <c r="D45" s="64" t="s">
        <v>121</v>
      </c>
      <c r="E45" s="65">
        <f>SUM(E46:E50)</f>
        <v>934800</v>
      </c>
      <c r="F45" s="65">
        <f>SUM(F46:F50)</f>
        <v>0</v>
      </c>
      <c r="G45" s="65">
        <f>SUM(G46:G50)</f>
        <v>0</v>
      </c>
      <c r="H45" s="65">
        <f>SUM(H46:H50)</f>
        <v>0</v>
      </c>
      <c r="I45" s="65">
        <f>SUM(I46:I50)</f>
        <v>934800</v>
      </c>
      <c r="J45" s="25" t="s">
        <v>277</v>
      </c>
      <c r="K45" s="67" t="s">
        <v>123</v>
      </c>
      <c r="L45" s="26" t="s">
        <v>152</v>
      </c>
      <c r="M45" s="72" t="s">
        <v>265</v>
      </c>
      <c r="N45" s="73" t="s">
        <v>293</v>
      </c>
      <c r="O45" s="74"/>
      <c r="P45" s="56" t="s">
        <v>3</v>
      </c>
      <c r="Q45" s="19">
        <f>R45+S45+T45+U45</f>
        <v>1842.01</v>
      </c>
      <c r="R45" s="57">
        <f>SUM(R46:R50)</f>
        <v>0</v>
      </c>
      <c r="S45" s="57">
        <f>SUM(S46:S50)</f>
        <v>0</v>
      </c>
      <c r="T45" s="57">
        <f>SUM(T46:T50)</f>
        <v>0</v>
      </c>
      <c r="U45" s="57">
        <f>SUM(U46:U50)</f>
        <v>1842.01</v>
      </c>
      <c r="V45" s="128"/>
    </row>
    <row r="46" spans="1:22" s="7" customFormat="1" ht="33" customHeight="1" x14ac:dyDescent="0.2">
      <c r="A46" s="34"/>
      <c r="B46" s="9"/>
      <c r="C46" s="9"/>
      <c r="D46" s="46">
        <v>2021</v>
      </c>
      <c r="E46" s="47">
        <f>SUM(F46:I46)</f>
        <v>0</v>
      </c>
      <c r="F46" s="47">
        <v>0</v>
      </c>
      <c r="G46" s="47">
        <v>0</v>
      </c>
      <c r="H46" s="47">
        <v>0</v>
      </c>
      <c r="I46" s="47">
        <v>0</v>
      </c>
      <c r="J46" s="25"/>
      <c r="K46" s="53"/>
      <c r="L46" s="37"/>
      <c r="M46" s="72"/>
      <c r="N46" s="72"/>
      <c r="O46" s="75"/>
      <c r="P46" s="32">
        <v>2021</v>
      </c>
      <c r="Q46" s="19">
        <f t="shared" si="7"/>
        <v>0</v>
      </c>
      <c r="R46" s="19">
        <v>0</v>
      </c>
      <c r="S46" s="19">
        <v>0</v>
      </c>
      <c r="T46" s="19">
        <v>0</v>
      </c>
      <c r="U46" s="19">
        <v>0</v>
      </c>
      <c r="V46" s="128"/>
    </row>
    <row r="47" spans="1:22" s="7" customFormat="1" ht="33" customHeight="1" x14ac:dyDescent="0.2">
      <c r="A47" s="34"/>
      <c r="B47" s="9"/>
      <c r="C47" s="9"/>
      <c r="D47" s="46">
        <v>2022</v>
      </c>
      <c r="E47" s="47">
        <f>SUM(F47:I47)</f>
        <v>10500</v>
      </c>
      <c r="F47" s="47">
        <v>0</v>
      </c>
      <c r="G47" s="47">
        <v>0</v>
      </c>
      <c r="H47" s="47">
        <v>0</v>
      </c>
      <c r="I47" s="47">
        <v>10500</v>
      </c>
      <c r="J47" s="25"/>
      <c r="K47" s="53"/>
      <c r="L47" s="37"/>
      <c r="M47" s="72"/>
      <c r="N47" s="72"/>
      <c r="O47" s="75"/>
      <c r="P47" s="32">
        <v>2022</v>
      </c>
      <c r="Q47" s="19">
        <f t="shared" si="7"/>
        <v>1687.57</v>
      </c>
      <c r="R47" s="19">
        <v>0</v>
      </c>
      <c r="S47" s="19">
        <v>0</v>
      </c>
      <c r="T47" s="19">
        <v>0</v>
      </c>
      <c r="U47" s="19">
        <v>1687.57</v>
      </c>
      <c r="V47" s="128"/>
    </row>
    <row r="48" spans="1:22" s="7" customFormat="1" ht="33" customHeight="1" x14ac:dyDescent="0.2">
      <c r="A48" s="34"/>
      <c r="B48" s="9"/>
      <c r="C48" s="9"/>
      <c r="D48" s="46">
        <v>2023</v>
      </c>
      <c r="E48" s="47">
        <f>SUM(F48:I48)</f>
        <v>647600</v>
      </c>
      <c r="F48" s="47">
        <v>0</v>
      </c>
      <c r="G48" s="47">
        <v>0</v>
      </c>
      <c r="H48" s="47">
        <v>0</v>
      </c>
      <c r="I48" s="47">
        <v>647600</v>
      </c>
      <c r="J48" s="25"/>
      <c r="K48" s="53"/>
      <c r="L48" s="37"/>
      <c r="M48" s="72"/>
      <c r="N48" s="72"/>
      <c r="O48" s="75"/>
      <c r="P48" s="32">
        <v>2023</v>
      </c>
      <c r="Q48" s="19">
        <f>R48+S48+T48+U48</f>
        <v>154.44</v>
      </c>
      <c r="R48" s="19">
        <v>0</v>
      </c>
      <c r="S48" s="19">
        <v>0</v>
      </c>
      <c r="T48" s="19">
        <v>0</v>
      </c>
      <c r="U48" s="19">
        <v>154.44</v>
      </c>
      <c r="V48" s="128"/>
    </row>
    <row r="49" spans="1:22" s="7" customFormat="1" ht="33" customHeight="1" x14ac:dyDescent="0.2">
      <c r="A49" s="34"/>
      <c r="B49" s="9"/>
      <c r="C49" s="9"/>
      <c r="D49" s="46">
        <v>2024</v>
      </c>
      <c r="E49" s="47">
        <f>SUM(F49:I49)</f>
        <v>276700</v>
      </c>
      <c r="F49" s="47">
        <v>0</v>
      </c>
      <c r="G49" s="47">
        <v>0</v>
      </c>
      <c r="H49" s="47">
        <v>0</v>
      </c>
      <c r="I49" s="47">
        <v>276700</v>
      </c>
      <c r="J49" s="25"/>
      <c r="K49" s="53"/>
      <c r="L49" s="37"/>
      <c r="M49" s="72"/>
      <c r="N49" s="72"/>
      <c r="O49" s="75"/>
      <c r="P49" s="32">
        <v>2024</v>
      </c>
      <c r="Q49" s="162">
        <f t="shared" si="7"/>
        <v>0</v>
      </c>
      <c r="R49" s="19">
        <v>0</v>
      </c>
      <c r="S49" s="19">
        <v>0</v>
      </c>
      <c r="T49" s="19">
        <v>0</v>
      </c>
      <c r="U49" s="19">
        <v>0</v>
      </c>
      <c r="V49" s="128"/>
    </row>
    <row r="50" spans="1:22" s="7" customFormat="1" ht="133.5" customHeight="1" x14ac:dyDescent="0.2">
      <c r="A50" s="40"/>
      <c r="B50" s="9"/>
      <c r="C50" s="9"/>
      <c r="D50" s="46">
        <v>2025</v>
      </c>
      <c r="E50" s="47">
        <f>SUM(F50:I50)</f>
        <v>0</v>
      </c>
      <c r="F50" s="47">
        <v>0</v>
      </c>
      <c r="G50" s="47">
        <v>0</v>
      </c>
      <c r="H50" s="47">
        <v>0</v>
      </c>
      <c r="I50" s="47">
        <v>0</v>
      </c>
      <c r="J50" s="41"/>
      <c r="K50" s="53"/>
      <c r="L50" s="42"/>
      <c r="M50" s="76"/>
      <c r="N50" s="68"/>
      <c r="O50" s="77"/>
      <c r="P50" s="32">
        <v>2025</v>
      </c>
      <c r="Q50" s="162">
        <f t="shared" si="7"/>
        <v>0</v>
      </c>
      <c r="R50" s="19">
        <v>0</v>
      </c>
      <c r="S50" s="19">
        <v>0</v>
      </c>
      <c r="T50" s="19">
        <v>0</v>
      </c>
      <c r="U50" s="19">
        <v>0</v>
      </c>
      <c r="V50" s="128"/>
    </row>
    <row r="51" spans="1:22" s="7" customFormat="1" ht="39.75" customHeight="1" x14ac:dyDescent="0.2">
      <c r="A51" s="78" t="s">
        <v>136</v>
      </c>
      <c r="B51" s="25" t="s">
        <v>294</v>
      </c>
      <c r="C51" s="26" t="s">
        <v>45</v>
      </c>
      <c r="D51" s="27" t="s">
        <v>3</v>
      </c>
      <c r="E51" s="28">
        <f>SUM(E52:E56)</f>
        <v>115096</v>
      </c>
      <c r="F51" s="28">
        <f>SUM(F52:F56)</f>
        <v>0</v>
      </c>
      <c r="G51" s="28">
        <f>SUM(G52:G56)</f>
        <v>0</v>
      </c>
      <c r="H51" s="28">
        <f>SUM(H52:H56)</f>
        <v>0</v>
      </c>
      <c r="I51" s="28">
        <f>SUM(I52:I56)</f>
        <v>115096</v>
      </c>
      <c r="J51" s="25" t="s">
        <v>171</v>
      </c>
      <c r="K51" s="50" t="s">
        <v>159</v>
      </c>
      <c r="L51" s="26" t="s">
        <v>152</v>
      </c>
      <c r="M51" s="29" t="s">
        <v>266</v>
      </c>
      <c r="N51" s="73" t="s">
        <v>295</v>
      </c>
      <c r="O51" s="74"/>
      <c r="P51" s="32" t="s">
        <v>3</v>
      </c>
      <c r="Q51" s="162">
        <f t="shared" si="7"/>
        <v>20699.5</v>
      </c>
      <c r="R51" s="19">
        <f>SUM(R52:R56)</f>
        <v>0</v>
      </c>
      <c r="S51" s="19">
        <f>SUM(S52:S56)</f>
        <v>0</v>
      </c>
      <c r="T51" s="19">
        <f>SUM(T52:T56)</f>
        <v>0</v>
      </c>
      <c r="U51" s="19">
        <f>SUM(U52:U56)</f>
        <v>20699.5</v>
      </c>
      <c r="V51" s="128"/>
    </row>
    <row r="52" spans="1:22" s="7" customFormat="1" ht="39.75" customHeight="1" x14ac:dyDescent="0.2">
      <c r="A52" s="34"/>
      <c r="B52" s="34"/>
      <c r="C52" s="34"/>
      <c r="D52" s="35">
        <v>2021</v>
      </c>
      <c r="E52" s="36">
        <f>SUM(F52:I52)</f>
        <v>115096</v>
      </c>
      <c r="F52" s="36">
        <v>0</v>
      </c>
      <c r="G52" s="36">
        <v>0</v>
      </c>
      <c r="H52" s="36">
        <v>0</v>
      </c>
      <c r="I52" s="36">
        <v>115096</v>
      </c>
      <c r="J52" s="25"/>
      <c r="K52" s="37"/>
      <c r="L52" s="37"/>
      <c r="M52" s="16"/>
      <c r="N52" s="72"/>
      <c r="O52" s="75"/>
      <c r="P52" s="32">
        <v>2021</v>
      </c>
      <c r="Q52" s="162">
        <f t="shared" si="7"/>
        <v>0</v>
      </c>
      <c r="R52" s="162">
        <v>0</v>
      </c>
      <c r="S52" s="162">
        <v>0</v>
      </c>
      <c r="T52" s="162">
        <v>0</v>
      </c>
      <c r="U52" s="163">
        <v>0</v>
      </c>
      <c r="V52" s="128"/>
    </row>
    <row r="53" spans="1:22" s="7" customFormat="1" ht="39.75" customHeight="1" x14ac:dyDescent="0.2">
      <c r="A53" s="34"/>
      <c r="B53" s="34"/>
      <c r="C53" s="34"/>
      <c r="D53" s="35">
        <v>2022</v>
      </c>
      <c r="E53" s="36">
        <f>SUM(F53:I53)</f>
        <v>0</v>
      </c>
      <c r="F53" s="36">
        <v>0</v>
      </c>
      <c r="G53" s="36">
        <v>0</v>
      </c>
      <c r="H53" s="36">
        <v>0</v>
      </c>
      <c r="I53" s="36">
        <v>0</v>
      </c>
      <c r="J53" s="25"/>
      <c r="K53" s="37"/>
      <c r="L53" s="37"/>
      <c r="M53" s="16"/>
      <c r="N53" s="72"/>
      <c r="O53" s="75"/>
      <c r="P53" s="32">
        <v>2022</v>
      </c>
      <c r="Q53" s="162">
        <f t="shared" si="7"/>
        <v>20699.5</v>
      </c>
      <c r="R53" s="19">
        <v>0</v>
      </c>
      <c r="S53" s="19">
        <v>0</v>
      </c>
      <c r="T53" s="19">
        <v>0</v>
      </c>
      <c r="U53" s="19">
        <v>20699.5</v>
      </c>
      <c r="V53" s="128"/>
    </row>
    <row r="54" spans="1:22" s="7" customFormat="1" ht="39.75" customHeight="1" x14ac:dyDescent="0.2">
      <c r="A54" s="34"/>
      <c r="B54" s="34"/>
      <c r="C54" s="34"/>
      <c r="D54" s="35">
        <v>2023</v>
      </c>
      <c r="E54" s="36">
        <f>SUM(F54:I54)</f>
        <v>0</v>
      </c>
      <c r="F54" s="36">
        <v>0</v>
      </c>
      <c r="G54" s="36">
        <v>0</v>
      </c>
      <c r="H54" s="36">
        <v>0</v>
      </c>
      <c r="I54" s="36">
        <v>0</v>
      </c>
      <c r="J54" s="25"/>
      <c r="K54" s="37"/>
      <c r="L54" s="37"/>
      <c r="M54" s="16"/>
      <c r="N54" s="72"/>
      <c r="O54" s="75"/>
      <c r="P54" s="32">
        <v>2023</v>
      </c>
      <c r="Q54" s="162">
        <f t="shared" si="7"/>
        <v>0</v>
      </c>
      <c r="R54" s="19">
        <v>0</v>
      </c>
      <c r="S54" s="19">
        <v>0</v>
      </c>
      <c r="T54" s="19">
        <v>0</v>
      </c>
      <c r="U54" s="19">
        <v>0</v>
      </c>
      <c r="V54" s="128"/>
    </row>
    <row r="55" spans="1:22" s="7" customFormat="1" ht="39.75" customHeight="1" x14ac:dyDescent="0.2">
      <c r="A55" s="34"/>
      <c r="B55" s="34"/>
      <c r="C55" s="34"/>
      <c r="D55" s="35">
        <v>2024</v>
      </c>
      <c r="E55" s="36">
        <f>SUM(F55:I55)</f>
        <v>0</v>
      </c>
      <c r="F55" s="36">
        <v>0</v>
      </c>
      <c r="G55" s="36">
        <v>0</v>
      </c>
      <c r="H55" s="36">
        <v>0</v>
      </c>
      <c r="I55" s="36">
        <v>0</v>
      </c>
      <c r="J55" s="25"/>
      <c r="K55" s="37"/>
      <c r="L55" s="37"/>
      <c r="M55" s="16"/>
      <c r="N55" s="72"/>
      <c r="O55" s="75"/>
      <c r="P55" s="32">
        <v>2024</v>
      </c>
      <c r="Q55" s="162">
        <f t="shared" si="7"/>
        <v>0</v>
      </c>
      <c r="R55" s="19">
        <v>0</v>
      </c>
      <c r="S55" s="19">
        <v>0</v>
      </c>
      <c r="T55" s="19">
        <v>0</v>
      </c>
      <c r="U55" s="19">
        <v>0</v>
      </c>
      <c r="V55" s="128"/>
    </row>
    <row r="56" spans="1:22" s="7" customFormat="1" ht="39.75" customHeight="1" x14ac:dyDescent="0.2">
      <c r="A56" s="34"/>
      <c r="B56" s="34"/>
      <c r="C56" s="34"/>
      <c r="D56" s="58">
        <v>2025</v>
      </c>
      <c r="E56" s="59">
        <f>SUM(F56:I56)</f>
        <v>0</v>
      </c>
      <c r="F56" s="59">
        <v>0</v>
      </c>
      <c r="G56" s="59">
        <v>0</v>
      </c>
      <c r="H56" s="59">
        <v>0</v>
      </c>
      <c r="I56" s="59">
        <v>0</v>
      </c>
      <c r="J56" s="25"/>
      <c r="K56" s="37"/>
      <c r="L56" s="37"/>
      <c r="M56" s="16"/>
      <c r="N56" s="68"/>
      <c r="O56" s="77"/>
      <c r="P56" s="60">
        <v>2025</v>
      </c>
      <c r="Q56" s="162">
        <f t="shared" si="7"/>
        <v>0</v>
      </c>
      <c r="R56" s="19">
        <v>0</v>
      </c>
      <c r="S56" s="19">
        <v>0</v>
      </c>
      <c r="T56" s="19">
        <v>0</v>
      </c>
      <c r="U56" s="19">
        <v>0</v>
      </c>
      <c r="V56" s="128"/>
    </row>
    <row r="57" spans="1:22" s="7" customFormat="1" x14ac:dyDescent="0.2">
      <c r="A57" s="61" t="s">
        <v>22</v>
      </c>
      <c r="B57" s="62" t="s">
        <v>23</v>
      </c>
      <c r="C57" s="9"/>
      <c r="D57" s="9"/>
      <c r="E57" s="9"/>
      <c r="F57" s="9"/>
      <c r="G57" s="9"/>
      <c r="H57" s="9"/>
      <c r="I57" s="9"/>
      <c r="J57" s="9"/>
      <c r="K57" s="9"/>
      <c r="L57" s="9"/>
      <c r="M57" s="9"/>
      <c r="N57" s="160"/>
      <c r="O57" s="160"/>
      <c r="P57" s="160"/>
      <c r="Q57" s="160"/>
      <c r="R57" s="160"/>
      <c r="S57" s="160"/>
      <c r="T57" s="160"/>
      <c r="U57" s="160"/>
      <c r="V57" s="128"/>
    </row>
    <row r="58" spans="1:22" s="7" customFormat="1" ht="51" customHeight="1" x14ac:dyDescent="0.2">
      <c r="A58" s="161" t="s">
        <v>24</v>
      </c>
      <c r="B58" s="25" t="s">
        <v>296</v>
      </c>
      <c r="C58" s="26" t="s">
        <v>111</v>
      </c>
      <c r="D58" s="27" t="s">
        <v>3</v>
      </c>
      <c r="E58" s="28">
        <f>SUM(E59:E63)</f>
        <v>27786031</v>
      </c>
      <c r="F58" s="28">
        <f>SUM(F59:F63)</f>
        <v>0</v>
      </c>
      <c r="G58" s="28">
        <f>SUM(G59:G63)</f>
        <v>0</v>
      </c>
      <c r="H58" s="28">
        <f>SUM(H59:H63)</f>
        <v>0</v>
      </c>
      <c r="I58" s="28">
        <f>SUM(I59:I63)</f>
        <v>27786031</v>
      </c>
      <c r="J58" s="25" t="s">
        <v>172</v>
      </c>
      <c r="K58" s="26" t="s">
        <v>124</v>
      </c>
      <c r="L58" s="26" t="s">
        <v>154</v>
      </c>
      <c r="M58" s="29" t="s">
        <v>173</v>
      </c>
      <c r="N58" s="73" t="s">
        <v>297</v>
      </c>
      <c r="O58" s="74"/>
      <c r="P58" s="46" t="s">
        <v>3</v>
      </c>
      <c r="Q58" s="162">
        <f t="shared" si="7"/>
        <v>4739045.8020000001</v>
      </c>
      <c r="R58" s="19">
        <f>SUM(R59:R63)</f>
        <v>0</v>
      </c>
      <c r="S58" s="19">
        <f>SUM(S59:S63)</f>
        <v>0</v>
      </c>
      <c r="T58" s="19">
        <f>SUM(T59:T63)</f>
        <v>0</v>
      </c>
      <c r="U58" s="19">
        <f>SUM(U59:U63)</f>
        <v>4739045.8020000001</v>
      </c>
      <c r="V58" s="128"/>
    </row>
    <row r="59" spans="1:22" s="7" customFormat="1" ht="51" customHeight="1" x14ac:dyDescent="0.2">
      <c r="A59" s="34"/>
      <c r="B59" s="34"/>
      <c r="C59" s="34"/>
      <c r="D59" s="35">
        <v>2021</v>
      </c>
      <c r="E59" s="36">
        <f>F59+G59+H59+I59</f>
        <v>655077</v>
      </c>
      <c r="F59" s="36">
        <v>0</v>
      </c>
      <c r="G59" s="36">
        <v>0</v>
      </c>
      <c r="H59" s="36">
        <v>0</v>
      </c>
      <c r="I59" s="36">
        <f>480000+175077</f>
        <v>655077</v>
      </c>
      <c r="J59" s="25"/>
      <c r="K59" s="37"/>
      <c r="L59" s="37"/>
      <c r="M59" s="16"/>
      <c r="N59" s="72"/>
      <c r="O59" s="75"/>
      <c r="P59" s="46">
        <v>2021</v>
      </c>
      <c r="Q59" s="162">
        <f t="shared" si="7"/>
        <v>899149.97199999995</v>
      </c>
      <c r="R59" s="162">
        <v>0</v>
      </c>
      <c r="S59" s="19">
        <v>0</v>
      </c>
      <c r="T59" s="19">
        <v>0</v>
      </c>
      <c r="U59" s="19">
        <v>899149.97199999995</v>
      </c>
      <c r="V59" s="128"/>
    </row>
    <row r="60" spans="1:22" s="7" customFormat="1" ht="51" customHeight="1" x14ac:dyDescent="0.2">
      <c r="A60" s="34"/>
      <c r="B60" s="34"/>
      <c r="C60" s="34"/>
      <c r="D60" s="35">
        <v>2022</v>
      </c>
      <c r="E60" s="36">
        <f>F60+G60+H60+I60</f>
        <v>2103994</v>
      </c>
      <c r="F60" s="36">
        <v>0</v>
      </c>
      <c r="G60" s="36">
        <v>0</v>
      </c>
      <c r="H60" s="36">
        <v>0</v>
      </c>
      <c r="I60" s="36">
        <v>2103994</v>
      </c>
      <c r="J60" s="25"/>
      <c r="K60" s="37"/>
      <c r="L60" s="37"/>
      <c r="M60" s="16"/>
      <c r="N60" s="72"/>
      <c r="O60" s="75"/>
      <c r="P60" s="46">
        <v>2022</v>
      </c>
      <c r="Q60" s="162">
        <f t="shared" si="7"/>
        <v>1983170.03</v>
      </c>
      <c r="R60" s="19">
        <v>0</v>
      </c>
      <c r="S60" s="19">
        <v>0</v>
      </c>
      <c r="T60" s="19">
        <v>0</v>
      </c>
      <c r="U60" s="19">
        <v>1983170.03</v>
      </c>
      <c r="V60" s="128"/>
    </row>
    <row r="61" spans="1:22" s="7" customFormat="1" ht="51" customHeight="1" x14ac:dyDescent="0.2">
      <c r="A61" s="34"/>
      <c r="B61" s="34"/>
      <c r="C61" s="34"/>
      <c r="D61" s="35">
        <v>2023</v>
      </c>
      <c r="E61" s="36">
        <f>F61+G61+H61+I61</f>
        <v>4755735</v>
      </c>
      <c r="F61" s="36">
        <v>0</v>
      </c>
      <c r="G61" s="36">
        <v>0</v>
      </c>
      <c r="H61" s="36">
        <v>0</v>
      </c>
      <c r="I61" s="36">
        <v>4755735</v>
      </c>
      <c r="J61" s="25"/>
      <c r="K61" s="37"/>
      <c r="L61" s="37"/>
      <c r="M61" s="16"/>
      <c r="N61" s="72"/>
      <c r="O61" s="75"/>
      <c r="P61" s="46">
        <v>2023</v>
      </c>
      <c r="Q61" s="162">
        <f t="shared" si="7"/>
        <v>1856725.8</v>
      </c>
      <c r="R61" s="19">
        <v>0</v>
      </c>
      <c r="S61" s="19">
        <v>0</v>
      </c>
      <c r="T61" s="19">
        <v>0</v>
      </c>
      <c r="U61" s="19">
        <v>1856725.8</v>
      </c>
      <c r="V61" s="128"/>
    </row>
    <row r="62" spans="1:22" s="7" customFormat="1" ht="51" customHeight="1" x14ac:dyDescent="0.2">
      <c r="A62" s="34"/>
      <c r="B62" s="34"/>
      <c r="C62" s="34"/>
      <c r="D62" s="35">
        <v>2024</v>
      </c>
      <c r="E62" s="36">
        <f>F62+G62+H62+I62</f>
        <v>5643566</v>
      </c>
      <c r="F62" s="36">
        <v>0</v>
      </c>
      <c r="G62" s="36">
        <v>0</v>
      </c>
      <c r="H62" s="36">
        <v>0</v>
      </c>
      <c r="I62" s="36">
        <v>5643566</v>
      </c>
      <c r="J62" s="25"/>
      <c r="K62" s="37"/>
      <c r="L62" s="37"/>
      <c r="M62" s="16"/>
      <c r="N62" s="72"/>
      <c r="O62" s="75"/>
      <c r="P62" s="46">
        <v>2024</v>
      </c>
      <c r="Q62" s="162">
        <f t="shared" si="7"/>
        <v>0</v>
      </c>
      <c r="R62" s="19">
        <v>0</v>
      </c>
      <c r="S62" s="19">
        <v>0</v>
      </c>
      <c r="T62" s="19">
        <v>0</v>
      </c>
      <c r="U62" s="19">
        <v>0</v>
      </c>
      <c r="V62" s="128"/>
    </row>
    <row r="63" spans="1:22" s="7" customFormat="1" ht="80.25" customHeight="1" x14ac:dyDescent="0.2">
      <c r="A63" s="40"/>
      <c r="B63" s="40"/>
      <c r="C63" s="40"/>
      <c r="D63" s="35">
        <v>2025</v>
      </c>
      <c r="E63" s="36">
        <f>F63+G63+H63+I63</f>
        <v>14627659</v>
      </c>
      <c r="F63" s="36">
        <v>0</v>
      </c>
      <c r="G63" s="36">
        <v>0</v>
      </c>
      <c r="H63" s="36">
        <v>0</v>
      </c>
      <c r="I63" s="36">
        <f>5800134+8827525</f>
        <v>14627659</v>
      </c>
      <c r="J63" s="41"/>
      <c r="K63" s="42"/>
      <c r="L63" s="42"/>
      <c r="M63" s="16"/>
      <c r="N63" s="68"/>
      <c r="O63" s="77"/>
      <c r="P63" s="46">
        <v>2025</v>
      </c>
      <c r="Q63" s="162">
        <f t="shared" si="7"/>
        <v>0</v>
      </c>
      <c r="R63" s="19">
        <v>0</v>
      </c>
      <c r="S63" s="19">
        <v>0</v>
      </c>
      <c r="T63" s="19">
        <v>0</v>
      </c>
      <c r="U63" s="19">
        <v>0</v>
      </c>
      <c r="V63" s="128"/>
    </row>
    <row r="64" spans="1:22" s="7" customFormat="1" ht="34.5" customHeight="1" x14ac:dyDescent="0.2">
      <c r="A64" s="78" t="s">
        <v>25</v>
      </c>
      <c r="B64" s="79" t="s">
        <v>298</v>
      </c>
      <c r="C64" s="50" t="s">
        <v>9</v>
      </c>
      <c r="D64" s="35" t="s">
        <v>3</v>
      </c>
      <c r="E64" s="36">
        <f>SUM(E65:E69)</f>
        <v>685000</v>
      </c>
      <c r="F64" s="36">
        <f>SUM(F65:F69)</f>
        <v>15000</v>
      </c>
      <c r="G64" s="36">
        <f>SUM(G65:G69)</f>
        <v>170000</v>
      </c>
      <c r="H64" s="36">
        <f>SUM(H65:H69)</f>
        <v>0</v>
      </c>
      <c r="I64" s="36">
        <f>SUM(I65:I69)</f>
        <v>500000</v>
      </c>
      <c r="J64" s="48" t="s">
        <v>174</v>
      </c>
      <c r="K64" s="50" t="s">
        <v>88</v>
      </c>
      <c r="L64" s="80" t="s">
        <v>153</v>
      </c>
      <c r="M64" s="71" t="s">
        <v>175</v>
      </c>
      <c r="N64" s="30" t="s">
        <v>299</v>
      </c>
      <c r="O64" s="31"/>
      <c r="P64" s="46" t="s">
        <v>3</v>
      </c>
      <c r="Q64" s="19">
        <f t="shared" ref="Q64:Q77" si="8">R64+S64+T64+U64</f>
        <v>5800</v>
      </c>
      <c r="R64" s="19">
        <v>0</v>
      </c>
      <c r="S64" s="19">
        <v>0</v>
      </c>
      <c r="T64" s="19">
        <v>0</v>
      </c>
      <c r="U64" s="19">
        <v>5800</v>
      </c>
      <c r="V64" s="128"/>
    </row>
    <row r="65" spans="1:22" s="7" customFormat="1" ht="22.5" customHeight="1" x14ac:dyDescent="0.2">
      <c r="A65" s="34"/>
      <c r="B65" s="34"/>
      <c r="C65" s="34"/>
      <c r="D65" s="35">
        <v>2021</v>
      </c>
      <c r="E65" s="36">
        <f>SUM(F65:I65)</f>
        <v>20000</v>
      </c>
      <c r="F65" s="36">
        <v>0</v>
      </c>
      <c r="G65" s="36">
        <v>0</v>
      </c>
      <c r="H65" s="36">
        <v>0</v>
      </c>
      <c r="I65" s="36">
        <v>20000</v>
      </c>
      <c r="J65" s="25"/>
      <c r="K65" s="37"/>
      <c r="L65" s="81"/>
      <c r="M65" s="10"/>
      <c r="N65" s="38"/>
      <c r="O65" s="39"/>
      <c r="P65" s="46">
        <v>2021</v>
      </c>
      <c r="Q65" s="19">
        <f t="shared" si="8"/>
        <v>5800</v>
      </c>
      <c r="R65" s="19">
        <v>0</v>
      </c>
      <c r="S65" s="19">
        <v>0</v>
      </c>
      <c r="T65" s="19">
        <v>0</v>
      </c>
      <c r="U65" s="19">
        <v>5800</v>
      </c>
      <c r="V65" s="128"/>
    </row>
    <row r="66" spans="1:22" s="7" customFormat="1" ht="63.75" customHeight="1" x14ac:dyDescent="0.2">
      <c r="A66" s="34"/>
      <c r="B66" s="34"/>
      <c r="C66" s="34"/>
      <c r="D66" s="35">
        <v>2022</v>
      </c>
      <c r="E66" s="36">
        <f>SUM(F66:I66)</f>
        <v>120000</v>
      </c>
      <c r="F66" s="36">
        <v>0</v>
      </c>
      <c r="G66" s="36">
        <v>0</v>
      </c>
      <c r="H66" s="36">
        <v>0</v>
      </c>
      <c r="I66" s="36">
        <v>120000</v>
      </c>
      <c r="J66" s="25"/>
      <c r="K66" s="37"/>
      <c r="L66" s="81"/>
      <c r="M66" s="10"/>
      <c r="N66" s="38"/>
      <c r="O66" s="39"/>
      <c r="P66" s="46">
        <v>2022</v>
      </c>
      <c r="Q66" s="19">
        <f t="shared" si="8"/>
        <v>0</v>
      </c>
      <c r="R66" s="19">
        <v>0</v>
      </c>
      <c r="S66" s="19">
        <v>0</v>
      </c>
      <c r="T66" s="19">
        <v>0</v>
      </c>
      <c r="U66" s="19">
        <v>0</v>
      </c>
      <c r="V66" s="46" t="s">
        <v>261</v>
      </c>
    </row>
    <row r="67" spans="1:22" s="7" customFormat="1" ht="63" customHeight="1" x14ac:dyDescent="0.2">
      <c r="A67" s="34"/>
      <c r="B67" s="34"/>
      <c r="C67" s="34"/>
      <c r="D67" s="35">
        <v>2023</v>
      </c>
      <c r="E67" s="36">
        <f>SUM(F67:I67)</f>
        <v>185000</v>
      </c>
      <c r="F67" s="36">
        <v>5000</v>
      </c>
      <c r="G67" s="36">
        <v>60000</v>
      </c>
      <c r="H67" s="36">
        <v>0</v>
      </c>
      <c r="I67" s="36">
        <v>120000</v>
      </c>
      <c r="J67" s="25"/>
      <c r="K67" s="37"/>
      <c r="L67" s="81"/>
      <c r="M67" s="10"/>
      <c r="N67" s="38"/>
      <c r="O67" s="39"/>
      <c r="P67" s="46">
        <v>2023</v>
      </c>
      <c r="Q67" s="19">
        <f t="shared" si="8"/>
        <v>0</v>
      </c>
      <c r="R67" s="19">
        <v>0</v>
      </c>
      <c r="S67" s="19">
        <v>0</v>
      </c>
      <c r="T67" s="19">
        <v>0</v>
      </c>
      <c r="U67" s="19">
        <v>0</v>
      </c>
      <c r="V67" s="46" t="s">
        <v>261</v>
      </c>
    </row>
    <row r="68" spans="1:22" s="7" customFormat="1" ht="34.5" customHeight="1" x14ac:dyDescent="0.2">
      <c r="A68" s="34"/>
      <c r="B68" s="34"/>
      <c r="C68" s="34"/>
      <c r="D68" s="35">
        <v>2024</v>
      </c>
      <c r="E68" s="36">
        <f>SUM(F68:I68)</f>
        <v>185000</v>
      </c>
      <c r="F68" s="36">
        <v>5000</v>
      </c>
      <c r="G68" s="36">
        <v>60000</v>
      </c>
      <c r="H68" s="36">
        <v>0</v>
      </c>
      <c r="I68" s="36">
        <v>120000</v>
      </c>
      <c r="J68" s="25"/>
      <c r="K68" s="37"/>
      <c r="L68" s="81"/>
      <c r="M68" s="10"/>
      <c r="N68" s="38"/>
      <c r="O68" s="39"/>
      <c r="P68" s="46">
        <v>2024</v>
      </c>
      <c r="Q68" s="19">
        <f t="shared" si="8"/>
        <v>0</v>
      </c>
      <c r="R68" s="19">
        <v>0</v>
      </c>
      <c r="S68" s="19">
        <v>0</v>
      </c>
      <c r="T68" s="19">
        <v>0</v>
      </c>
      <c r="U68" s="19">
        <v>0</v>
      </c>
      <c r="V68" s="128"/>
    </row>
    <row r="69" spans="1:22" s="7" customFormat="1" ht="106.5" customHeight="1" x14ac:dyDescent="0.2">
      <c r="A69" s="40"/>
      <c r="B69" s="40"/>
      <c r="C69" s="40"/>
      <c r="D69" s="35">
        <v>2025</v>
      </c>
      <c r="E69" s="36">
        <f>SUM(F69:I69)</f>
        <v>175000</v>
      </c>
      <c r="F69" s="36">
        <v>5000</v>
      </c>
      <c r="G69" s="36">
        <v>50000</v>
      </c>
      <c r="H69" s="36">
        <v>0</v>
      </c>
      <c r="I69" s="36">
        <v>120000</v>
      </c>
      <c r="J69" s="41"/>
      <c r="K69" s="42"/>
      <c r="L69" s="82"/>
      <c r="M69" s="10"/>
      <c r="N69" s="43"/>
      <c r="O69" s="44"/>
      <c r="P69" s="46">
        <v>2025</v>
      </c>
      <c r="Q69" s="19">
        <f t="shared" si="8"/>
        <v>0</v>
      </c>
      <c r="R69" s="19">
        <v>0</v>
      </c>
      <c r="S69" s="19">
        <v>0</v>
      </c>
      <c r="T69" s="19">
        <v>0</v>
      </c>
      <c r="U69" s="19">
        <v>0</v>
      </c>
      <c r="V69" s="128"/>
    </row>
    <row r="70" spans="1:22" s="7" customFormat="1" ht="62.25" customHeight="1" x14ac:dyDescent="0.2">
      <c r="A70" s="78" t="s">
        <v>26</v>
      </c>
      <c r="B70" s="79" t="s">
        <v>300</v>
      </c>
      <c r="C70" s="50" t="s">
        <v>15</v>
      </c>
      <c r="D70" s="35" t="s">
        <v>3</v>
      </c>
      <c r="E70" s="36">
        <f>SUM(E71:E75)</f>
        <v>300000</v>
      </c>
      <c r="F70" s="36">
        <f>SUM(F71:F75)</f>
        <v>0</v>
      </c>
      <c r="G70" s="36">
        <f>SUM(G71:G75)</f>
        <v>0</v>
      </c>
      <c r="H70" s="36">
        <f>SUM(H71:H75)</f>
        <v>0</v>
      </c>
      <c r="I70" s="36">
        <f>SUM(I71:I75)</f>
        <v>300000</v>
      </c>
      <c r="J70" s="48" t="s">
        <v>176</v>
      </c>
      <c r="K70" s="50" t="s">
        <v>88</v>
      </c>
      <c r="L70" s="80" t="s">
        <v>154</v>
      </c>
      <c r="M70" s="71" t="s">
        <v>177</v>
      </c>
      <c r="N70" s="73" t="s">
        <v>301</v>
      </c>
      <c r="O70" s="74"/>
      <c r="P70" s="46" t="s">
        <v>3</v>
      </c>
      <c r="Q70" s="19">
        <f>R70+S70+T70+U70</f>
        <v>1210</v>
      </c>
      <c r="R70" s="19">
        <v>0</v>
      </c>
      <c r="S70" s="19">
        <v>0</v>
      </c>
      <c r="T70" s="19">
        <v>0</v>
      </c>
      <c r="U70" s="19">
        <f>U71+U72+U73+U74+U75</f>
        <v>1210</v>
      </c>
      <c r="V70" s="128"/>
    </row>
    <row r="71" spans="1:22" s="7" customFormat="1" ht="62.25" customHeight="1" x14ac:dyDescent="0.2">
      <c r="A71" s="34"/>
      <c r="B71" s="34"/>
      <c r="C71" s="34"/>
      <c r="D71" s="35">
        <v>2021</v>
      </c>
      <c r="E71" s="36">
        <f>SUM(F71:I71)</f>
        <v>20000</v>
      </c>
      <c r="F71" s="36">
        <v>0</v>
      </c>
      <c r="G71" s="36">
        <v>0</v>
      </c>
      <c r="H71" s="36">
        <v>0</v>
      </c>
      <c r="I71" s="36">
        <v>20000</v>
      </c>
      <c r="J71" s="25"/>
      <c r="K71" s="37"/>
      <c r="L71" s="81"/>
      <c r="M71" s="10"/>
      <c r="N71" s="72"/>
      <c r="O71" s="75"/>
      <c r="P71" s="46">
        <v>2021</v>
      </c>
      <c r="Q71" s="19">
        <f t="shared" si="8"/>
        <v>370</v>
      </c>
      <c r="R71" s="19">
        <v>0</v>
      </c>
      <c r="S71" s="19">
        <v>0</v>
      </c>
      <c r="T71" s="19">
        <v>0</v>
      </c>
      <c r="U71" s="19">
        <v>370</v>
      </c>
      <c r="V71" s="128"/>
    </row>
    <row r="72" spans="1:22" s="7" customFormat="1" ht="62.25" customHeight="1" x14ac:dyDescent="0.2">
      <c r="A72" s="34"/>
      <c r="B72" s="34"/>
      <c r="C72" s="34"/>
      <c r="D72" s="35">
        <v>2022</v>
      </c>
      <c r="E72" s="36">
        <f>SUM(F72:I72)</f>
        <v>140000</v>
      </c>
      <c r="F72" s="36">
        <v>0</v>
      </c>
      <c r="G72" s="36">
        <v>0</v>
      </c>
      <c r="H72" s="36">
        <v>0</v>
      </c>
      <c r="I72" s="36">
        <v>140000</v>
      </c>
      <c r="J72" s="25"/>
      <c r="K72" s="37"/>
      <c r="L72" s="81"/>
      <c r="M72" s="10"/>
      <c r="N72" s="72"/>
      <c r="O72" s="75"/>
      <c r="P72" s="46">
        <v>2022</v>
      </c>
      <c r="Q72" s="19">
        <f t="shared" si="8"/>
        <v>0</v>
      </c>
      <c r="R72" s="19">
        <v>0</v>
      </c>
      <c r="S72" s="19">
        <v>0</v>
      </c>
      <c r="T72" s="19">
        <v>0</v>
      </c>
      <c r="U72" s="19">
        <v>0</v>
      </c>
      <c r="V72" s="46" t="s">
        <v>261</v>
      </c>
    </row>
    <row r="73" spans="1:22" s="7" customFormat="1" ht="62.25" customHeight="1" x14ac:dyDescent="0.2">
      <c r="A73" s="34"/>
      <c r="B73" s="34"/>
      <c r="C73" s="34"/>
      <c r="D73" s="35">
        <v>2023</v>
      </c>
      <c r="E73" s="36">
        <f t="shared" ref="E73:E95" si="9">SUM(F73:I73)</f>
        <v>140000</v>
      </c>
      <c r="F73" s="36">
        <v>0</v>
      </c>
      <c r="G73" s="36">
        <v>0</v>
      </c>
      <c r="H73" s="36">
        <v>0</v>
      </c>
      <c r="I73" s="36">
        <v>140000</v>
      </c>
      <c r="J73" s="25"/>
      <c r="K73" s="37"/>
      <c r="L73" s="81"/>
      <c r="M73" s="10"/>
      <c r="N73" s="72"/>
      <c r="O73" s="75"/>
      <c r="P73" s="46">
        <v>2023</v>
      </c>
      <c r="Q73" s="19">
        <f>R73+S73+T73+U73</f>
        <v>840</v>
      </c>
      <c r="R73" s="19">
        <v>0</v>
      </c>
      <c r="S73" s="19">
        <v>0</v>
      </c>
      <c r="T73" s="19">
        <v>0</v>
      </c>
      <c r="U73" s="19">
        <v>840</v>
      </c>
      <c r="V73" s="128"/>
    </row>
    <row r="74" spans="1:22" s="7" customFormat="1" ht="62.25" customHeight="1" x14ac:dyDescent="0.2">
      <c r="A74" s="34"/>
      <c r="B74" s="34"/>
      <c r="C74" s="34"/>
      <c r="D74" s="35">
        <v>2024</v>
      </c>
      <c r="E74" s="36">
        <f t="shared" si="9"/>
        <v>0</v>
      </c>
      <c r="F74" s="36">
        <v>0</v>
      </c>
      <c r="G74" s="36">
        <v>0</v>
      </c>
      <c r="H74" s="36">
        <v>0</v>
      </c>
      <c r="I74" s="36">
        <v>0</v>
      </c>
      <c r="J74" s="25"/>
      <c r="K74" s="37"/>
      <c r="L74" s="81"/>
      <c r="M74" s="10"/>
      <c r="N74" s="72"/>
      <c r="O74" s="75"/>
      <c r="P74" s="46">
        <v>2024</v>
      </c>
      <c r="Q74" s="19">
        <f t="shared" si="8"/>
        <v>0</v>
      </c>
      <c r="R74" s="19">
        <v>0</v>
      </c>
      <c r="S74" s="19">
        <v>0</v>
      </c>
      <c r="T74" s="19">
        <v>0</v>
      </c>
      <c r="U74" s="19">
        <v>0</v>
      </c>
      <c r="V74" s="128"/>
    </row>
    <row r="75" spans="1:22" s="7" customFormat="1" ht="165.75" customHeight="1" x14ac:dyDescent="0.2">
      <c r="A75" s="40"/>
      <c r="B75" s="40"/>
      <c r="C75" s="40"/>
      <c r="D75" s="35">
        <v>2025</v>
      </c>
      <c r="E75" s="36">
        <f t="shared" si="9"/>
        <v>0</v>
      </c>
      <c r="F75" s="36">
        <v>0</v>
      </c>
      <c r="G75" s="36">
        <v>0</v>
      </c>
      <c r="H75" s="36">
        <v>0</v>
      </c>
      <c r="I75" s="36">
        <v>0</v>
      </c>
      <c r="J75" s="41"/>
      <c r="K75" s="42"/>
      <c r="L75" s="82"/>
      <c r="M75" s="10"/>
      <c r="N75" s="68"/>
      <c r="O75" s="77"/>
      <c r="P75" s="46">
        <v>2025</v>
      </c>
      <c r="Q75" s="19">
        <f t="shared" si="8"/>
        <v>0</v>
      </c>
      <c r="R75" s="19">
        <v>0</v>
      </c>
      <c r="S75" s="19">
        <v>0</v>
      </c>
      <c r="T75" s="19">
        <v>0</v>
      </c>
      <c r="U75" s="19">
        <v>0</v>
      </c>
      <c r="V75" s="128"/>
    </row>
    <row r="76" spans="1:22" s="7" customFormat="1" ht="30" customHeight="1" x14ac:dyDescent="0.2">
      <c r="A76" s="78" t="s">
        <v>27</v>
      </c>
      <c r="B76" s="48" t="s">
        <v>302</v>
      </c>
      <c r="C76" s="50">
        <v>2022</v>
      </c>
      <c r="D76" s="35" t="s">
        <v>3</v>
      </c>
      <c r="E76" s="36">
        <f>SUM(E77:E81)</f>
        <v>2624.96</v>
      </c>
      <c r="F76" s="36">
        <f>SUM(F77:F81)</f>
        <v>624.96</v>
      </c>
      <c r="G76" s="36">
        <f>SUM(G77:G81)</f>
        <v>0</v>
      </c>
      <c r="H76" s="36">
        <f>SUM(H77:H81)</f>
        <v>0</v>
      </c>
      <c r="I76" s="36">
        <f>SUM(I77:I81)</f>
        <v>2000</v>
      </c>
      <c r="J76" s="48" t="s">
        <v>178</v>
      </c>
      <c r="K76" s="50" t="s">
        <v>88</v>
      </c>
      <c r="L76" s="50" t="s">
        <v>92</v>
      </c>
      <c r="M76" s="29" t="s">
        <v>179</v>
      </c>
      <c r="N76" s="30" t="s">
        <v>303</v>
      </c>
      <c r="O76" s="31"/>
      <c r="P76" s="46" t="s">
        <v>3</v>
      </c>
      <c r="Q76" s="19">
        <f>R76+S76+T76+U76</f>
        <v>3417.5299999999997</v>
      </c>
      <c r="R76" s="19">
        <f>SUM(R77,R78,R79,R80)</f>
        <v>1317.03</v>
      </c>
      <c r="S76" s="19">
        <f>SUM(S77,S78,S79,S80)</f>
        <v>0</v>
      </c>
      <c r="T76" s="19">
        <f>SUM(T77,T78,T79,T80)</f>
        <v>0</v>
      </c>
      <c r="U76" s="19">
        <f>SUM(U77,U78,U79,U80)</f>
        <v>2100.5</v>
      </c>
      <c r="V76" s="128"/>
    </row>
    <row r="77" spans="1:22" s="7" customFormat="1" ht="30" customHeight="1" x14ac:dyDescent="0.2">
      <c r="A77" s="34"/>
      <c r="B77" s="34"/>
      <c r="C77" s="34"/>
      <c r="D77" s="35">
        <v>2021</v>
      </c>
      <c r="E77" s="36">
        <f t="shared" si="9"/>
        <v>2000</v>
      </c>
      <c r="F77" s="36">
        <v>0</v>
      </c>
      <c r="G77" s="36">
        <v>0</v>
      </c>
      <c r="H77" s="36">
        <v>0</v>
      </c>
      <c r="I77" s="36">
        <v>2000</v>
      </c>
      <c r="J77" s="25"/>
      <c r="K77" s="37"/>
      <c r="L77" s="37"/>
      <c r="M77" s="16"/>
      <c r="N77" s="38"/>
      <c r="O77" s="39"/>
      <c r="P77" s="46">
        <v>2021</v>
      </c>
      <c r="Q77" s="19">
        <f t="shared" si="8"/>
        <v>2000</v>
      </c>
      <c r="R77" s="19">
        <v>0</v>
      </c>
      <c r="S77" s="19">
        <v>0</v>
      </c>
      <c r="T77" s="19">
        <v>0</v>
      </c>
      <c r="U77" s="19">
        <v>2000</v>
      </c>
      <c r="V77" s="128"/>
    </row>
    <row r="78" spans="1:22" s="7" customFormat="1" ht="30" customHeight="1" x14ac:dyDescent="0.2">
      <c r="A78" s="34"/>
      <c r="B78" s="34"/>
      <c r="C78" s="34"/>
      <c r="D78" s="35">
        <v>2022</v>
      </c>
      <c r="E78" s="36">
        <f t="shared" si="9"/>
        <v>624.96</v>
      </c>
      <c r="F78" s="36">
        <v>624.96</v>
      </c>
      <c r="G78" s="36">
        <v>0</v>
      </c>
      <c r="H78" s="36">
        <v>0</v>
      </c>
      <c r="I78" s="36">
        <v>0</v>
      </c>
      <c r="J78" s="25"/>
      <c r="K78" s="37"/>
      <c r="L78" s="37"/>
      <c r="M78" s="16"/>
      <c r="N78" s="38"/>
      <c r="O78" s="39"/>
      <c r="P78" s="46">
        <v>2022</v>
      </c>
      <c r="Q78" s="19">
        <f t="shared" ref="Q78:Q141" si="10">R78+S78+T78+U78</f>
        <v>1417.53</v>
      </c>
      <c r="R78" s="19">
        <v>1317.03</v>
      </c>
      <c r="S78" s="19">
        <v>0</v>
      </c>
      <c r="T78" s="19">
        <v>0</v>
      </c>
      <c r="U78" s="46">
        <v>100.5</v>
      </c>
      <c r="V78" s="128"/>
    </row>
    <row r="79" spans="1:22" s="7" customFormat="1" ht="30" customHeight="1" x14ac:dyDescent="0.2">
      <c r="A79" s="34"/>
      <c r="B79" s="34"/>
      <c r="C79" s="34"/>
      <c r="D79" s="35">
        <v>2023</v>
      </c>
      <c r="E79" s="36">
        <f t="shared" si="9"/>
        <v>0</v>
      </c>
      <c r="F79" s="36">
        <v>0</v>
      </c>
      <c r="G79" s="36">
        <v>0</v>
      </c>
      <c r="H79" s="36">
        <v>0</v>
      </c>
      <c r="I79" s="36">
        <v>0</v>
      </c>
      <c r="J79" s="25"/>
      <c r="K79" s="37"/>
      <c r="L79" s="37"/>
      <c r="M79" s="16"/>
      <c r="N79" s="38"/>
      <c r="O79" s="39"/>
      <c r="P79" s="46">
        <v>2023</v>
      </c>
      <c r="Q79" s="19">
        <f t="shared" si="10"/>
        <v>0</v>
      </c>
      <c r="R79" s="19">
        <v>0</v>
      </c>
      <c r="S79" s="19">
        <v>0</v>
      </c>
      <c r="T79" s="19">
        <v>0</v>
      </c>
      <c r="U79" s="19">
        <v>0</v>
      </c>
      <c r="V79" s="128"/>
    </row>
    <row r="80" spans="1:22" s="7" customFormat="1" ht="30" customHeight="1" x14ac:dyDescent="0.2">
      <c r="A80" s="34"/>
      <c r="B80" s="34"/>
      <c r="C80" s="34"/>
      <c r="D80" s="35">
        <v>2024</v>
      </c>
      <c r="E80" s="36">
        <f t="shared" si="9"/>
        <v>0</v>
      </c>
      <c r="F80" s="36">
        <v>0</v>
      </c>
      <c r="G80" s="36">
        <v>0</v>
      </c>
      <c r="H80" s="36">
        <v>0</v>
      </c>
      <c r="I80" s="36">
        <v>0</v>
      </c>
      <c r="J80" s="25"/>
      <c r="K80" s="37"/>
      <c r="L80" s="37"/>
      <c r="M80" s="16"/>
      <c r="N80" s="38"/>
      <c r="O80" s="39"/>
      <c r="P80" s="46">
        <v>2024</v>
      </c>
      <c r="Q80" s="19">
        <f t="shared" si="10"/>
        <v>0</v>
      </c>
      <c r="R80" s="19">
        <v>0</v>
      </c>
      <c r="S80" s="19">
        <v>0</v>
      </c>
      <c r="T80" s="19">
        <v>0</v>
      </c>
      <c r="U80" s="19">
        <v>0</v>
      </c>
      <c r="V80" s="128"/>
    </row>
    <row r="81" spans="1:22" s="7" customFormat="1" ht="30" customHeight="1" x14ac:dyDescent="0.2">
      <c r="A81" s="40"/>
      <c r="B81" s="40"/>
      <c r="C81" s="40"/>
      <c r="D81" s="35">
        <v>2025</v>
      </c>
      <c r="E81" s="36">
        <f t="shared" si="9"/>
        <v>0</v>
      </c>
      <c r="F81" s="36">
        <v>0</v>
      </c>
      <c r="G81" s="36">
        <v>0</v>
      </c>
      <c r="H81" s="36">
        <v>0</v>
      </c>
      <c r="I81" s="36">
        <v>0</v>
      </c>
      <c r="J81" s="41"/>
      <c r="K81" s="42"/>
      <c r="L81" s="42"/>
      <c r="M81" s="20"/>
      <c r="N81" s="43"/>
      <c r="O81" s="44"/>
      <c r="P81" s="46">
        <v>2025</v>
      </c>
      <c r="Q81" s="19">
        <f t="shared" si="10"/>
        <v>0</v>
      </c>
      <c r="R81" s="19">
        <v>0</v>
      </c>
      <c r="S81" s="19">
        <v>0</v>
      </c>
      <c r="T81" s="19">
        <v>0</v>
      </c>
      <c r="U81" s="19">
        <v>0</v>
      </c>
      <c r="V81" s="128"/>
    </row>
    <row r="82" spans="1:22" s="7" customFormat="1" ht="23.25" customHeight="1" x14ac:dyDescent="0.2">
      <c r="A82" s="78" t="s">
        <v>28</v>
      </c>
      <c r="B82" s="79" t="s">
        <v>304</v>
      </c>
      <c r="C82" s="50" t="s">
        <v>45</v>
      </c>
      <c r="D82" s="35" t="s">
        <v>3</v>
      </c>
      <c r="E82" s="36">
        <f>SUM(E83:E87)</f>
        <v>34298</v>
      </c>
      <c r="F82" s="36">
        <f>SUM(F83:F87)</f>
        <v>0</v>
      </c>
      <c r="G82" s="36">
        <f>SUM(G83:G87)</f>
        <v>0</v>
      </c>
      <c r="H82" s="36">
        <f>SUM(H83:H87)</f>
        <v>0</v>
      </c>
      <c r="I82" s="36">
        <f>SUM(I83:I87)</f>
        <v>34298</v>
      </c>
      <c r="J82" s="48" t="s">
        <v>180</v>
      </c>
      <c r="K82" s="50" t="s">
        <v>160</v>
      </c>
      <c r="L82" s="50" t="s">
        <v>155</v>
      </c>
      <c r="M82" s="51" t="s">
        <v>267</v>
      </c>
      <c r="N82" s="30" t="s">
        <v>305</v>
      </c>
      <c r="O82" s="31"/>
      <c r="P82" s="46" t="s">
        <v>3</v>
      </c>
      <c r="Q82" s="19">
        <f t="shared" si="10"/>
        <v>9370.58</v>
      </c>
      <c r="R82" s="19">
        <f>SUM(R83:R87)</f>
        <v>0</v>
      </c>
      <c r="S82" s="19">
        <f>SUM(S83:S87)</f>
        <v>0</v>
      </c>
      <c r="T82" s="19">
        <f>SUM(T83:T87)</f>
        <v>0</v>
      </c>
      <c r="U82" s="19">
        <f>SUM(U83:U87)</f>
        <v>9370.58</v>
      </c>
      <c r="V82" s="128"/>
    </row>
    <row r="83" spans="1:22" s="7" customFormat="1" ht="23.25" customHeight="1" x14ac:dyDescent="0.2">
      <c r="A83" s="34"/>
      <c r="B83" s="34"/>
      <c r="C83" s="34"/>
      <c r="D83" s="35">
        <v>2021</v>
      </c>
      <c r="E83" s="36">
        <f>SUM(F83:I83)</f>
        <v>34298</v>
      </c>
      <c r="F83" s="36">
        <v>0</v>
      </c>
      <c r="G83" s="36">
        <v>0</v>
      </c>
      <c r="H83" s="36">
        <v>0</v>
      </c>
      <c r="I83" s="36">
        <v>34298</v>
      </c>
      <c r="J83" s="25"/>
      <c r="K83" s="37"/>
      <c r="L83" s="37"/>
      <c r="M83" s="16"/>
      <c r="N83" s="38"/>
      <c r="O83" s="39"/>
      <c r="P83" s="46">
        <v>2021</v>
      </c>
      <c r="Q83" s="19">
        <f t="shared" si="10"/>
        <v>2460.7399999999998</v>
      </c>
      <c r="R83" s="19">
        <v>0</v>
      </c>
      <c r="S83" s="19">
        <v>0</v>
      </c>
      <c r="T83" s="19">
        <v>0</v>
      </c>
      <c r="U83" s="19">
        <v>2460.7399999999998</v>
      </c>
      <c r="V83" s="128"/>
    </row>
    <row r="84" spans="1:22" s="7" customFormat="1" ht="23.25" customHeight="1" x14ac:dyDescent="0.2">
      <c r="A84" s="34"/>
      <c r="B84" s="34"/>
      <c r="C84" s="34"/>
      <c r="D84" s="35">
        <v>2022</v>
      </c>
      <c r="E84" s="36">
        <f t="shared" si="9"/>
        <v>0</v>
      </c>
      <c r="F84" s="36">
        <v>0</v>
      </c>
      <c r="G84" s="36">
        <v>0</v>
      </c>
      <c r="H84" s="36">
        <v>0</v>
      </c>
      <c r="I84" s="36">
        <v>0</v>
      </c>
      <c r="J84" s="25"/>
      <c r="K84" s="37"/>
      <c r="L84" s="37"/>
      <c r="M84" s="16"/>
      <c r="N84" s="38"/>
      <c r="O84" s="39"/>
      <c r="P84" s="46">
        <v>2022</v>
      </c>
      <c r="Q84" s="19">
        <f t="shared" si="10"/>
        <v>6909.84</v>
      </c>
      <c r="R84" s="19">
        <v>0</v>
      </c>
      <c r="S84" s="19">
        <v>0</v>
      </c>
      <c r="T84" s="19">
        <v>0</v>
      </c>
      <c r="U84" s="19">
        <v>6909.84</v>
      </c>
      <c r="V84" s="128"/>
    </row>
    <row r="85" spans="1:22" s="7" customFormat="1" ht="23.25" customHeight="1" x14ac:dyDescent="0.2">
      <c r="A85" s="34"/>
      <c r="B85" s="34"/>
      <c r="C85" s="34"/>
      <c r="D85" s="35">
        <v>2023</v>
      </c>
      <c r="E85" s="36">
        <f t="shared" si="9"/>
        <v>0</v>
      </c>
      <c r="F85" s="36">
        <v>0</v>
      </c>
      <c r="G85" s="36">
        <v>0</v>
      </c>
      <c r="H85" s="36">
        <v>0</v>
      </c>
      <c r="I85" s="36">
        <v>0</v>
      </c>
      <c r="J85" s="25"/>
      <c r="K85" s="37"/>
      <c r="L85" s="37"/>
      <c r="M85" s="16"/>
      <c r="N85" s="38"/>
      <c r="O85" s="39"/>
      <c r="P85" s="46">
        <v>2023</v>
      </c>
      <c r="Q85" s="19">
        <f t="shared" si="10"/>
        <v>0</v>
      </c>
      <c r="R85" s="19">
        <v>0</v>
      </c>
      <c r="S85" s="19">
        <v>0</v>
      </c>
      <c r="T85" s="19">
        <v>0</v>
      </c>
      <c r="U85" s="19">
        <v>0</v>
      </c>
      <c r="V85" s="128"/>
    </row>
    <row r="86" spans="1:22" s="7" customFormat="1" ht="23.25" customHeight="1" x14ac:dyDescent="0.2">
      <c r="A86" s="34"/>
      <c r="B86" s="34"/>
      <c r="C86" s="34"/>
      <c r="D86" s="35">
        <v>2024</v>
      </c>
      <c r="E86" s="36">
        <f t="shared" si="9"/>
        <v>0</v>
      </c>
      <c r="F86" s="36">
        <v>0</v>
      </c>
      <c r="G86" s="36">
        <v>0</v>
      </c>
      <c r="H86" s="36">
        <v>0</v>
      </c>
      <c r="I86" s="36">
        <v>0</v>
      </c>
      <c r="J86" s="25"/>
      <c r="K86" s="37"/>
      <c r="L86" s="37"/>
      <c r="M86" s="16"/>
      <c r="N86" s="38"/>
      <c r="O86" s="39"/>
      <c r="P86" s="46">
        <v>2024</v>
      </c>
      <c r="Q86" s="19">
        <f t="shared" si="10"/>
        <v>0</v>
      </c>
      <c r="R86" s="19">
        <v>0</v>
      </c>
      <c r="S86" s="19">
        <v>0</v>
      </c>
      <c r="T86" s="19">
        <v>0</v>
      </c>
      <c r="U86" s="19">
        <v>0</v>
      </c>
      <c r="V86" s="128"/>
    </row>
    <row r="87" spans="1:22" s="7" customFormat="1" ht="45" customHeight="1" x14ac:dyDescent="0.2">
      <c r="A87" s="40"/>
      <c r="B87" s="40"/>
      <c r="C87" s="40"/>
      <c r="D87" s="35">
        <v>2025</v>
      </c>
      <c r="E87" s="36">
        <f t="shared" si="9"/>
        <v>0</v>
      </c>
      <c r="F87" s="36">
        <v>0</v>
      </c>
      <c r="G87" s="36">
        <v>0</v>
      </c>
      <c r="H87" s="36">
        <v>0</v>
      </c>
      <c r="I87" s="36">
        <v>0</v>
      </c>
      <c r="J87" s="41"/>
      <c r="K87" s="42"/>
      <c r="L87" s="42"/>
      <c r="M87" s="20"/>
      <c r="N87" s="43"/>
      <c r="O87" s="44"/>
      <c r="P87" s="46">
        <v>2025</v>
      </c>
      <c r="Q87" s="19">
        <f t="shared" si="10"/>
        <v>0</v>
      </c>
      <c r="R87" s="19">
        <v>0</v>
      </c>
      <c r="S87" s="19">
        <v>0</v>
      </c>
      <c r="T87" s="19">
        <v>0</v>
      </c>
      <c r="U87" s="19">
        <v>0</v>
      </c>
      <c r="V87" s="128"/>
    </row>
    <row r="88" spans="1:22" s="7" customFormat="1" ht="75.75" customHeight="1" x14ac:dyDescent="0.2">
      <c r="A88" s="78" t="s">
        <v>29</v>
      </c>
      <c r="B88" s="79" t="s">
        <v>306</v>
      </c>
      <c r="C88" s="50" t="s">
        <v>45</v>
      </c>
      <c r="D88" s="35" t="s">
        <v>3</v>
      </c>
      <c r="E88" s="36">
        <f>SUM(E89:E93)</f>
        <v>27467</v>
      </c>
      <c r="F88" s="36">
        <f>SUM(F89:F93)</f>
        <v>0</v>
      </c>
      <c r="G88" s="36">
        <f>SUM(G89:G93)</f>
        <v>0</v>
      </c>
      <c r="H88" s="36">
        <f>SUM(H89:H93)</f>
        <v>0</v>
      </c>
      <c r="I88" s="36">
        <f>SUM(I89:I93)</f>
        <v>27467</v>
      </c>
      <c r="J88" s="48" t="s">
        <v>181</v>
      </c>
      <c r="K88" s="50" t="s">
        <v>161</v>
      </c>
      <c r="L88" s="50" t="s">
        <v>156</v>
      </c>
      <c r="M88" s="51" t="s">
        <v>268</v>
      </c>
      <c r="N88" s="30" t="s">
        <v>307</v>
      </c>
      <c r="O88" s="31"/>
      <c r="P88" s="46" t="s">
        <v>3</v>
      </c>
      <c r="Q88" s="19">
        <f>R88+S88+T88+U88</f>
        <v>26735</v>
      </c>
      <c r="R88" s="19">
        <f>SUM(R89:R93)</f>
        <v>0</v>
      </c>
      <c r="S88" s="19">
        <f>SUM(S89:S93)</f>
        <v>0</v>
      </c>
      <c r="T88" s="19">
        <f>SUM(T89:T93)</f>
        <v>0</v>
      </c>
      <c r="U88" s="19">
        <f>SUM(U89:U93)</f>
        <v>26735</v>
      </c>
      <c r="V88" s="128"/>
    </row>
    <row r="89" spans="1:22" s="7" customFormat="1" ht="75.75" customHeight="1" x14ac:dyDescent="0.2">
      <c r="A89" s="34"/>
      <c r="B89" s="34"/>
      <c r="C89" s="34"/>
      <c r="D89" s="35">
        <v>2021</v>
      </c>
      <c r="E89" s="36">
        <f t="shared" si="9"/>
        <v>27467</v>
      </c>
      <c r="F89" s="36">
        <v>0</v>
      </c>
      <c r="G89" s="36">
        <v>0</v>
      </c>
      <c r="H89" s="36">
        <v>0</v>
      </c>
      <c r="I89" s="36">
        <v>27467</v>
      </c>
      <c r="J89" s="25"/>
      <c r="K89" s="37"/>
      <c r="L89" s="37"/>
      <c r="M89" s="16"/>
      <c r="N89" s="38"/>
      <c r="O89" s="39"/>
      <c r="P89" s="46">
        <v>2021</v>
      </c>
      <c r="Q89" s="19">
        <f t="shared" si="10"/>
        <v>22000</v>
      </c>
      <c r="R89" s="19">
        <v>0</v>
      </c>
      <c r="S89" s="19">
        <v>0</v>
      </c>
      <c r="T89" s="19">
        <v>0</v>
      </c>
      <c r="U89" s="19">
        <v>22000</v>
      </c>
      <c r="V89" s="128"/>
    </row>
    <row r="90" spans="1:22" s="7" customFormat="1" ht="75.75" customHeight="1" x14ac:dyDescent="0.2">
      <c r="A90" s="34"/>
      <c r="B90" s="34"/>
      <c r="C90" s="34"/>
      <c r="D90" s="35">
        <v>2022</v>
      </c>
      <c r="E90" s="36">
        <f t="shared" si="9"/>
        <v>0</v>
      </c>
      <c r="F90" s="36">
        <v>0</v>
      </c>
      <c r="G90" s="36">
        <v>0</v>
      </c>
      <c r="H90" s="36">
        <v>0</v>
      </c>
      <c r="I90" s="36">
        <v>0</v>
      </c>
      <c r="J90" s="25"/>
      <c r="K90" s="37"/>
      <c r="L90" s="37"/>
      <c r="M90" s="16"/>
      <c r="N90" s="38"/>
      <c r="O90" s="39"/>
      <c r="P90" s="46">
        <v>2022</v>
      </c>
      <c r="Q90" s="19">
        <f t="shared" si="10"/>
        <v>4735</v>
      </c>
      <c r="R90" s="19">
        <v>0</v>
      </c>
      <c r="S90" s="19">
        <v>0</v>
      </c>
      <c r="T90" s="19">
        <v>0</v>
      </c>
      <c r="U90" s="19">
        <v>4735</v>
      </c>
      <c r="V90" s="128"/>
    </row>
    <row r="91" spans="1:22" s="7" customFormat="1" ht="75.75" customHeight="1" x14ac:dyDescent="0.2">
      <c r="A91" s="34"/>
      <c r="B91" s="34"/>
      <c r="C91" s="34"/>
      <c r="D91" s="35">
        <v>2023</v>
      </c>
      <c r="E91" s="36">
        <f t="shared" si="9"/>
        <v>0</v>
      </c>
      <c r="F91" s="36">
        <v>0</v>
      </c>
      <c r="G91" s="36">
        <v>0</v>
      </c>
      <c r="H91" s="36">
        <v>0</v>
      </c>
      <c r="I91" s="36">
        <v>0</v>
      </c>
      <c r="J91" s="25"/>
      <c r="K91" s="37"/>
      <c r="L91" s="37"/>
      <c r="M91" s="16"/>
      <c r="N91" s="38"/>
      <c r="O91" s="39"/>
      <c r="P91" s="46">
        <v>2023</v>
      </c>
      <c r="Q91" s="19">
        <f t="shared" si="10"/>
        <v>0</v>
      </c>
      <c r="R91" s="19">
        <v>0</v>
      </c>
      <c r="S91" s="19">
        <v>0</v>
      </c>
      <c r="T91" s="19">
        <v>0</v>
      </c>
      <c r="U91" s="19">
        <v>0</v>
      </c>
      <c r="V91" s="128"/>
    </row>
    <row r="92" spans="1:22" s="7" customFormat="1" ht="75.75" customHeight="1" x14ac:dyDescent="0.2">
      <c r="A92" s="34"/>
      <c r="B92" s="34"/>
      <c r="C92" s="34"/>
      <c r="D92" s="35">
        <v>2024</v>
      </c>
      <c r="E92" s="36">
        <f t="shared" si="9"/>
        <v>0</v>
      </c>
      <c r="F92" s="36">
        <v>0</v>
      </c>
      <c r="G92" s="36">
        <v>0</v>
      </c>
      <c r="H92" s="36">
        <v>0</v>
      </c>
      <c r="I92" s="36">
        <v>0</v>
      </c>
      <c r="J92" s="25"/>
      <c r="K92" s="37"/>
      <c r="L92" s="37"/>
      <c r="M92" s="16"/>
      <c r="N92" s="38"/>
      <c r="O92" s="39"/>
      <c r="P92" s="46">
        <v>2024</v>
      </c>
      <c r="Q92" s="19">
        <f t="shared" si="10"/>
        <v>0</v>
      </c>
      <c r="R92" s="19">
        <v>0</v>
      </c>
      <c r="S92" s="19">
        <v>0</v>
      </c>
      <c r="T92" s="19">
        <v>0</v>
      </c>
      <c r="U92" s="19">
        <v>0</v>
      </c>
      <c r="V92" s="128"/>
    </row>
    <row r="93" spans="1:22" s="7" customFormat="1" ht="75.75" customHeight="1" x14ac:dyDescent="0.2">
      <c r="A93" s="40"/>
      <c r="B93" s="40"/>
      <c r="C93" s="40"/>
      <c r="D93" s="35">
        <v>2025</v>
      </c>
      <c r="E93" s="36">
        <f t="shared" si="9"/>
        <v>0</v>
      </c>
      <c r="F93" s="36">
        <v>0</v>
      </c>
      <c r="G93" s="36">
        <v>0</v>
      </c>
      <c r="H93" s="36">
        <v>0</v>
      </c>
      <c r="I93" s="36">
        <v>0</v>
      </c>
      <c r="J93" s="41"/>
      <c r="K93" s="42"/>
      <c r="L93" s="42"/>
      <c r="M93" s="20"/>
      <c r="N93" s="43"/>
      <c r="O93" s="44"/>
      <c r="P93" s="46">
        <v>2025</v>
      </c>
      <c r="Q93" s="19">
        <f t="shared" si="10"/>
        <v>0</v>
      </c>
      <c r="R93" s="19">
        <v>0</v>
      </c>
      <c r="S93" s="19">
        <v>0</v>
      </c>
      <c r="T93" s="19">
        <v>0</v>
      </c>
      <c r="U93" s="19">
        <v>0</v>
      </c>
      <c r="V93" s="128"/>
    </row>
    <row r="94" spans="1:22" s="7" customFormat="1" ht="36.75" customHeight="1" x14ac:dyDescent="0.2">
      <c r="A94" s="78" t="s">
        <v>30</v>
      </c>
      <c r="B94" s="79" t="s">
        <v>308</v>
      </c>
      <c r="C94" s="50" t="s">
        <v>45</v>
      </c>
      <c r="D94" s="35" t="s">
        <v>3</v>
      </c>
      <c r="E94" s="36">
        <f>SUM(E95:E99)</f>
        <v>43500</v>
      </c>
      <c r="F94" s="36">
        <f>SUM(F95:F99)</f>
        <v>0</v>
      </c>
      <c r="G94" s="36">
        <f>SUM(G95:G99)</f>
        <v>0</v>
      </c>
      <c r="H94" s="36">
        <f>SUM(H95:H99)</f>
        <v>0</v>
      </c>
      <c r="I94" s="36">
        <f>SUM(I95:I99)</f>
        <v>43500</v>
      </c>
      <c r="J94" s="48" t="s">
        <v>182</v>
      </c>
      <c r="K94" s="50" t="s">
        <v>162</v>
      </c>
      <c r="L94" s="50" t="s">
        <v>156</v>
      </c>
      <c r="M94" s="51" t="s">
        <v>273</v>
      </c>
      <c r="N94" s="73" t="s">
        <v>309</v>
      </c>
      <c r="O94" s="74"/>
      <c r="P94" s="46" t="s">
        <v>3</v>
      </c>
      <c r="Q94" s="19">
        <f t="shared" si="10"/>
        <v>25122</v>
      </c>
      <c r="R94" s="19">
        <f>SUM(R95:R99)</f>
        <v>0</v>
      </c>
      <c r="S94" s="19">
        <f>SUM(S95:S99)</f>
        <v>0</v>
      </c>
      <c r="T94" s="19">
        <f>SUM(T95:T99)</f>
        <v>0</v>
      </c>
      <c r="U94" s="19">
        <f>SUM(U95:U99)</f>
        <v>25122</v>
      </c>
      <c r="V94" s="128"/>
    </row>
    <row r="95" spans="1:22" s="7" customFormat="1" ht="36.75" customHeight="1" x14ac:dyDescent="0.2">
      <c r="A95" s="34"/>
      <c r="B95" s="34"/>
      <c r="C95" s="34"/>
      <c r="D95" s="35">
        <v>2021</v>
      </c>
      <c r="E95" s="36">
        <f t="shared" si="9"/>
        <v>43500</v>
      </c>
      <c r="F95" s="36">
        <v>0</v>
      </c>
      <c r="G95" s="36">
        <v>0</v>
      </c>
      <c r="H95" s="36">
        <v>0</v>
      </c>
      <c r="I95" s="36">
        <v>43500</v>
      </c>
      <c r="J95" s="25"/>
      <c r="K95" s="37"/>
      <c r="L95" s="37"/>
      <c r="M95" s="16"/>
      <c r="N95" s="72"/>
      <c r="O95" s="75"/>
      <c r="P95" s="46">
        <v>2021</v>
      </c>
      <c r="Q95" s="19">
        <f t="shared" si="10"/>
        <v>19192</v>
      </c>
      <c r="R95" s="19">
        <v>0</v>
      </c>
      <c r="S95" s="19">
        <v>0</v>
      </c>
      <c r="T95" s="19">
        <v>0</v>
      </c>
      <c r="U95" s="19">
        <v>19192</v>
      </c>
      <c r="V95" s="128"/>
    </row>
    <row r="96" spans="1:22" s="7" customFormat="1" ht="36.75" customHeight="1" x14ac:dyDescent="0.2">
      <c r="A96" s="34"/>
      <c r="B96" s="34"/>
      <c r="C96" s="34"/>
      <c r="D96" s="35">
        <v>2022</v>
      </c>
      <c r="E96" s="36">
        <v>0</v>
      </c>
      <c r="F96" s="36">
        <v>0</v>
      </c>
      <c r="G96" s="36">
        <v>0</v>
      </c>
      <c r="H96" s="36">
        <v>0</v>
      </c>
      <c r="I96" s="36">
        <v>0</v>
      </c>
      <c r="J96" s="25"/>
      <c r="K96" s="37"/>
      <c r="L96" s="37"/>
      <c r="M96" s="16"/>
      <c r="N96" s="72"/>
      <c r="O96" s="75"/>
      <c r="P96" s="46">
        <v>2022</v>
      </c>
      <c r="Q96" s="19">
        <f t="shared" si="10"/>
        <v>5930</v>
      </c>
      <c r="R96" s="19">
        <v>0</v>
      </c>
      <c r="S96" s="19">
        <v>0</v>
      </c>
      <c r="T96" s="19">
        <v>0</v>
      </c>
      <c r="U96" s="19">
        <v>5930</v>
      </c>
      <c r="V96" s="128"/>
    </row>
    <row r="97" spans="1:22" s="7" customFormat="1" ht="36.75" customHeight="1" x14ac:dyDescent="0.2">
      <c r="A97" s="34"/>
      <c r="B97" s="34"/>
      <c r="C97" s="34"/>
      <c r="D97" s="35">
        <v>2023</v>
      </c>
      <c r="E97" s="36">
        <v>0</v>
      </c>
      <c r="F97" s="36">
        <v>0</v>
      </c>
      <c r="G97" s="36">
        <v>0</v>
      </c>
      <c r="H97" s="36">
        <v>0</v>
      </c>
      <c r="I97" s="36">
        <v>0</v>
      </c>
      <c r="J97" s="25"/>
      <c r="K97" s="37"/>
      <c r="L97" s="37"/>
      <c r="M97" s="16"/>
      <c r="N97" s="72"/>
      <c r="O97" s="75"/>
      <c r="P97" s="46">
        <v>2023</v>
      </c>
      <c r="Q97" s="19">
        <f t="shared" si="10"/>
        <v>0</v>
      </c>
      <c r="R97" s="19">
        <v>0</v>
      </c>
      <c r="S97" s="19">
        <v>0</v>
      </c>
      <c r="T97" s="19">
        <v>0</v>
      </c>
      <c r="U97" s="19">
        <v>0</v>
      </c>
      <c r="V97" s="128"/>
    </row>
    <row r="98" spans="1:22" s="7" customFormat="1" ht="36.75" customHeight="1" x14ac:dyDescent="0.2">
      <c r="A98" s="34"/>
      <c r="B98" s="34"/>
      <c r="C98" s="34"/>
      <c r="D98" s="35">
        <v>2024</v>
      </c>
      <c r="E98" s="36">
        <v>0</v>
      </c>
      <c r="F98" s="36">
        <v>0</v>
      </c>
      <c r="G98" s="36">
        <v>0</v>
      </c>
      <c r="H98" s="36">
        <v>0</v>
      </c>
      <c r="I98" s="36">
        <v>0</v>
      </c>
      <c r="J98" s="25"/>
      <c r="K98" s="37"/>
      <c r="L98" s="37"/>
      <c r="M98" s="16"/>
      <c r="N98" s="72"/>
      <c r="O98" s="75"/>
      <c r="P98" s="46">
        <v>2024</v>
      </c>
      <c r="Q98" s="19">
        <f t="shared" si="10"/>
        <v>0</v>
      </c>
      <c r="R98" s="19">
        <v>0</v>
      </c>
      <c r="S98" s="19">
        <v>0</v>
      </c>
      <c r="T98" s="19">
        <v>0</v>
      </c>
      <c r="U98" s="19">
        <v>0</v>
      </c>
      <c r="V98" s="128"/>
    </row>
    <row r="99" spans="1:22" s="7" customFormat="1" ht="120" customHeight="1" x14ac:dyDescent="0.2">
      <c r="A99" s="40"/>
      <c r="B99" s="40"/>
      <c r="C99" s="40"/>
      <c r="D99" s="35">
        <v>2025</v>
      </c>
      <c r="E99" s="36">
        <v>0</v>
      </c>
      <c r="F99" s="36">
        <v>0</v>
      </c>
      <c r="G99" s="36">
        <v>0</v>
      </c>
      <c r="H99" s="36">
        <v>0</v>
      </c>
      <c r="I99" s="36">
        <v>0</v>
      </c>
      <c r="J99" s="41"/>
      <c r="K99" s="42"/>
      <c r="L99" s="42"/>
      <c r="M99" s="20"/>
      <c r="N99" s="68"/>
      <c r="O99" s="77"/>
      <c r="P99" s="46">
        <v>2025</v>
      </c>
      <c r="Q99" s="19">
        <f t="shared" si="10"/>
        <v>0</v>
      </c>
      <c r="R99" s="19">
        <v>0</v>
      </c>
      <c r="S99" s="19">
        <v>0</v>
      </c>
      <c r="T99" s="19">
        <v>0</v>
      </c>
      <c r="U99" s="19">
        <v>0</v>
      </c>
      <c r="V99" s="128"/>
    </row>
    <row r="100" spans="1:22" s="7" customFormat="1" ht="19.5" customHeight="1" x14ac:dyDescent="0.2">
      <c r="A100" s="78" t="s">
        <v>137</v>
      </c>
      <c r="B100" s="79" t="s">
        <v>310</v>
      </c>
      <c r="C100" s="50">
        <v>2021</v>
      </c>
      <c r="D100" s="35" t="s">
        <v>3</v>
      </c>
      <c r="E100" s="36">
        <f>SUM(E101:E105)</f>
        <v>5232</v>
      </c>
      <c r="F100" s="36">
        <f>SUM(F101:F105)</f>
        <v>0</v>
      </c>
      <c r="G100" s="36">
        <f>SUM(G101:G105)</f>
        <v>0</v>
      </c>
      <c r="H100" s="36">
        <f>SUM(H101:H105)</f>
        <v>0</v>
      </c>
      <c r="I100" s="36">
        <f>SUM(I101:I105)</f>
        <v>5232</v>
      </c>
      <c r="J100" s="48" t="s">
        <v>183</v>
      </c>
      <c r="K100" s="50" t="s">
        <v>106</v>
      </c>
      <c r="L100" s="50" t="s">
        <v>149</v>
      </c>
      <c r="M100" s="51" t="s">
        <v>184</v>
      </c>
      <c r="N100" s="30" t="s">
        <v>311</v>
      </c>
      <c r="O100" s="31"/>
      <c r="P100" s="46" t="s">
        <v>3</v>
      </c>
      <c r="Q100" s="19">
        <f t="shared" si="10"/>
        <v>5231.8</v>
      </c>
      <c r="R100" s="19">
        <f>SUM(R101:R105)</f>
        <v>0</v>
      </c>
      <c r="S100" s="19">
        <f>SUM(S101:S105)</f>
        <v>0</v>
      </c>
      <c r="T100" s="19">
        <f>SUM(T101:T105)</f>
        <v>0</v>
      </c>
      <c r="U100" s="19">
        <f>SUM(U101:U105)</f>
        <v>5231.8</v>
      </c>
      <c r="V100" s="128"/>
    </row>
    <row r="101" spans="1:22" s="7" customFormat="1" ht="19.5" customHeight="1" x14ac:dyDescent="0.2">
      <c r="A101" s="34"/>
      <c r="B101" s="34"/>
      <c r="C101" s="34"/>
      <c r="D101" s="35">
        <v>2021</v>
      </c>
      <c r="E101" s="36">
        <f>SUM(F101:I101)</f>
        <v>5232</v>
      </c>
      <c r="F101" s="36">
        <v>0</v>
      </c>
      <c r="G101" s="36">
        <v>0</v>
      </c>
      <c r="H101" s="36">
        <v>0</v>
      </c>
      <c r="I101" s="36">
        <v>5232</v>
      </c>
      <c r="J101" s="25"/>
      <c r="K101" s="37"/>
      <c r="L101" s="37"/>
      <c r="M101" s="16"/>
      <c r="N101" s="38"/>
      <c r="O101" s="39"/>
      <c r="P101" s="46">
        <v>2021</v>
      </c>
      <c r="Q101" s="19">
        <f t="shared" si="10"/>
        <v>5231.8</v>
      </c>
      <c r="R101" s="19">
        <v>0</v>
      </c>
      <c r="S101" s="19">
        <v>0</v>
      </c>
      <c r="T101" s="19">
        <v>0</v>
      </c>
      <c r="U101" s="19">
        <v>5231.8</v>
      </c>
      <c r="V101" s="128"/>
    </row>
    <row r="102" spans="1:22" s="7" customFormat="1" ht="19.5" customHeight="1" x14ac:dyDescent="0.2">
      <c r="A102" s="34"/>
      <c r="B102" s="34"/>
      <c r="C102" s="34"/>
      <c r="D102" s="35">
        <v>2022</v>
      </c>
      <c r="E102" s="36">
        <v>0</v>
      </c>
      <c r="F102" s="36">
        <v>0</v>
      </c>
      <c r="G102" s="36">
        <v>0</v>
      </c>
      <c r="H102" s="36">
        <v>0</v>
      </c>
      <c r="I102" s="36">
        <v>0</v>
      </c>
      <c r="J102" s="25"/>
      <c r="K102" s="37"/>
      <c r="L102" s="37"/>
      <c r="M102" s="16"/>
      <c r="N102" s="38"/>
      <c r="O102" s="39"/>
      <c r="P102" s="46">
        <v>2022</v>
      </c>
      <c r="Q102" s="19">
        <f t="shared" si="10"/>
        <v>0</v>
      </c>
      <c r="R102" s="19">
        <v>0</v>
      </c>
      <c r="S102" s="19">
        <v>0</v>
      </c>
      <c r="T102" s="19">
        <v>0</v>
      </c>
      <c r="U102" s="19">
        <v>0</v>
      </c>
      <c r="V102" s="128"/>
    </row>
    <row r="103" spans="1:22" s="7" customFormat="1" ht="19.5" customHeight="1" x14ac:dyDescent="0.2">
      <c r="A103" s="34"/>
      <c r="B103" s="34"/>
      <c r="C103" s="34"/>
      <c r="D103" s="35">
        <v>2023</v>
      </c>
      <c r="E103" s="36">
        <v>0</v>
      </c>
      <c r="F103" s="36">
        <v>0</v>
      </c>
      <c r="G103" s="36">
        <v>0</v>
      </c>
      <c r="H103" s="36">
        <v>0</v>
      </c>
      <c r="I103" s="36">
        <v>0</v>
      </c>
      <c r="J103" s="25"/>
      <c r="K103" s="37"/>
      <c r="L103" s="37"/>
      <c r="M103" s="16"/>
      <c r="N103" s="38"/>
      <c r="O103" s="39"/>
      <c r="P103" s="46">
        <v>2023</v>
      </c>
      <c r="Q103" s="19">
        <f t="shared" si="10"/>
        <v>0</v>
      </c>
      <c r="R103" s="19">
        <v>0</v>
      </c>
      <c r="S103" s="19">
        <v>0</v>
      </c>
      <c r="T103" s="19">
        <v>0</v>
      </c>
      <c r="U103" s="19">
        <v>0</v>
      </c>
      <c r="V103" s="128"/>
    </row>
    <row r="104" spans="1:22" s="7" customFormat="1" ht="19.5" customHeight="1" x14ac:dyDescent="0.2">
      <c r="A104" s="34"/>
      <c r="B104" s="34"/>
      <c r="C104" s="34"/>
      <c r="D104" s="35">
        <v>2024</v>
      </c>
      <c r="E104" s="36">
        <v>0</v>
      </c>
      <c r="F104" s="36">
        <v>0</v>
      </c>
      <c r="G104" s="36">
        <v>0</v>
      </c>
      <c r="H104" s="36">
        <v>0</v>
      </c>
      <c r="I104" s="36">
        <v>0</v>
      </c>
      <c r="J104" s="25"/>
      <c r="K104" s="37"/>
      <c r="L104" s="37"/>
      <c r="M104" s="16"/>
      <c r="N104" s="38"/>
      <c r="O104" s="39"/>
      <c r="P104" s="46">
        <v>2024</v>
      </c>
      <c r="Q104" s="19">
        <f t="shared" si="10"/>
        <v>0</v>
      </c>
      <c r="R104" s="19">
        <v>0</v>
      </c>
      <c r="S104" s="19">
        <v>0</v>
      </c>
      <c r="T104" s="19">
        <v>0</v>
      </c>
      <c r="U104" s="19">
        <v>0</v>
      </c>
      <c r="V104" s="128"/>
    </row>
    <row r="105" spans="1:22" s="7" customFormat="1" ht="19.5" customHeight="1" x14ac:dyDescent="0.2">
      <c r="A105" s="40"/>
      <c r="B105" s="40"/>
      <c r="C105" s="40"/>
      <c r="D105" s="35">
        <v>2025</v>
      </c>
      <c r="E105" s="36">
        <v>0</v>
      </c>
      <c r="F105" s="36">
        <v>0</v>
      </c>
      <c r="G105" s="36">
        <v>0</v>
      </c>
      <c r="H105" s="36">
        <v>0</v>
      </c>
      <c r="I105" s="36">
        <v>0</v>
      </c>
      <c r="J105" s="41"/>
      <c r="K105" s="42"/>
      <c r="L105" s="42"/>
      <c r="M105" s="20"/>
      <c r="N105" s="43"/>
      <c r="O105" s="44"/>
      <c r="P105" s="46">
        <v>2025</v>
      </c>
      <c r="Q105" s="19">
        <f t="shared" si="10"/>
        <v>0</v>
      </c>
      <c r="R105" s="19">
        <v>0</v>
      </c>
      <c r="S105" s="19">
        <v>0</v>
      </c>
      <c r="T105" s="19">
        <v>0</v>
      </c>
      <c r="U105" s="19">
        <v>0</v>
      </c>
      <c r="V105" s="128"/>
    </row>
    <row r="106" spans="1:22" s="7" customFormat="1" ht="13.5" customHeight="1" x14ac:dyDescent="0.2">
      <c r="A106" s="78" t="s">
        <v>31</v>
      </c>
      <c r="B106" s="79" t="s">
        <v>312</v>
      </c>
      <c r="C106" s="50" t="s">
        <v>120</v>
      </c>
      <c r="D106" s="35" t="s">
        <v>3</v>
      </c>
      <c r="E106" s="36">
        <f>E107+E108+E109+E110+E111</f>
        <v>29400</v>
      </c>
      <c r="F106" s="36">
        <f>F107+F108+F109+F110+F111</f>
        <v>0</v>
      </c>
      <c r="G106" s="36">
        <f>G107+G108+G109+G110+G111</f>
        <v>0</v>
      </c>
      <c r="H106" s="36">
        <f>H107+H108+H109+H110+H111</f>
        <v>0</v>
      </c>
      <c r="I106" s="36">
        <f>I107+I108+I109+I110+I111</f>
        <v>29400</v>
      </c>
      <c r="J106" s="48" t="s">
        <v>252</v>
      </c>
      <c r="K106" s="50" t="s">
        <v>92</v>
      </c>
      <c r="L106" s="50" t="s">
        <v>156</v>
      </c>
      <c r="M106" s="51" t="s">
        <v>257</v>
      </c>
      <c r="N106" s="73" t="s">
        <v>313</v>
      </c>
      <c r="O106" s="74"/>
      <c r="P106" s="46" t="s">
        <v>3</v>
      </c>
      <c r="Q106" s="19">
        <f t="shared" si="10"/>
        <v>0</v>
      </c>
      <c r="R106" s="19">
        <f>SUM(R107:R111)</f>
        <v>0</v>
      </c>
      <c r="S106" s="19">
        <f>SUM(S107:S111)</f>
        <v>0</v>
      </c>
      <c r="T106" s="19">
        <f>SUM(T107:T111)</f>
        <v>0</v>
      </c>
      <c r="U106" s="19">
        <f>SUM(U107:U111)</f>
        <v>0</v>
      </c>
      <c r="V106" s="128"/>
    </row>
    <row r="107" spans="1:22" s="7" customFormat="1" ht="13.5" customHeight="1" x14ac:dyDescent="0.2">
      <c r="A107" s="34"/>
      <c r="B107" s="34"/>
      <c r="C107" s="34"/>
      <c r="D107" s="35">
        <v>2021</v>
      </c>
      <c r="E107" s="36">
        <f>F107+H107+I107</f>
        <v>0</v>
      </c>
      <c r="F107" s="36">
        <v>0</v>
      </c>
      <c r="G107" s="36">
        <v>0</v>
      </c>
      <c r="H107" s="36">
        <v>0</v>
      </c>
      <c r="I107" s="36">
        <v>0</v>
      </c>
      <c r="J107" s="25"/>
      <c r="K107" s="37"/>
      <c r="L107" s="37"/>
      <c r="M107" s="16"/>
      <c r="N107" s="72"/>
      <c r="O107" s="75"/>
      <c r="P107" s="46">
        <v>2021</v>
      </c>
      <c r="Q107" s="19">
        <f t="shared" si="10"/>
        <v>0</v>
      </c>
      <c r="R107" s="19">
        <v>0</v>
      </c>
      <c r="S107" s="19">
        <v>0</v>
      </c>
      <c r="T107" s="19">
        <v>0</v>
      </c>
      <c r="U107" s="19">
        <v>0</v>
      </c>
      <c r="V107" s="128"/>
    </row>
    <row r="108" spans="1:22" s="7" customFormat="1" ht="13.5" customHeight="1" x14ac:dyDescent="0.2">
      <c r="A108" s="34"/>
      <c r="B108" s="34"/>
      <c r="C108" s="34"/>
      <c r="D108" s="35">
        <v>2022</v>
      </c>
      <c r="E108" s="36">
        <f>F108+H108+I108</f>
        <v>0</v>
      </c>
      <c r="F108" s="36">
        <v>0</v>
      </c>
      <c r="G108" s="36">
        <v>0</v>
      </c>
      <c r="H108" s="36">
        <v>0</v>
      </c>
      <c r="I108" s="36">
        <v>0</v>
      </c>
      <c r="J108" s="25"/>
      <c r="K108" s="37"/>
      <c r="L108" s="37"/>
      <c r="M108" s="16"/>
      <c r="N108" s="72"/>
      <c r="O108" s="75"/>
      <c r="P108" s="46">
        <v>2022</v>
      </c>
      <c r="Q108" s="19">
        <f t="shared" si="10"/>
        <v>0</v>
      </c>
      <c r="R108" s="19">
        <v>0</v>
      </c>
      <c r="S108" s="19">
        <v>0</v>
      </c>
      <c r="T108" s="19">
        <v>0</v>
      </c>
      <c r="U108" s="19">
        <v>0</v>
      </c>
      <c r="V108" s="128"/>
    </row>
    <row r="109" spans="1:22" s="7" customFormat="1" ht="13.5" customHeight="1" x14ac:dyDescent="0.2">
      <c r="A109" s="34"/>
      <c r="B109" s="34"/>
      <c r="C109" s="34"/>
      <c r="D109" s="35">
        <v>2023</v>
      </c>
      <c r="E109" s="36">
        <f>F109+H109+I109</f>
        <v>29400</v>
      </c>
      <c r="F109" s="36">
        <v>0</v>
      </c>
      <c r="G109" s="36">
        <v>0</v>
      </c>
      <c r="H109" s="36">
        <v>0</v>
      </c>
      <c r="I109" s="36">
        <v>29400</v>
      </c>
      <c r="J109" s="25"/>
      <c r="K109" s="37"/>
      <c r="L109" s="37"/>
      <c r="M109" s="16"/>
      <c r="N109" s="72"/>
      <c r="O109" s="75"/>
      <c r="P109" s="46">
        <v>2023</v>
      </c>
      <c r="Q109" s="19">
        <f t="shared" si="10"/>
        <v>0</v>
      </c>
      <c r="R109" s="19">
        <v>0</v>
      </c>
      <c r="S109" s="19">
        <v>0</v>
      </c>
      <c r="T109" s="19">
        <v>0</v>
      </c>
      <c r="U109" s="19">
        <v>0</v>
      </c>
      <c r="V109" s="128"/>
    </row>
    <row r="110" spans="1:22" s="7" customFormat="1" ht="13.5" customHeight="1" x14ac:dyDescent="0.2">
      <c r="A110" s="34"/>
      <c r="B110" s="34"/>
      <c r="C110" s="34"/>
      <c r="D110" s="35">
        <v>2024</v>
      </c>
      <c r="E110" s="36">
        <f>F110+H110+I110</f>
        <v>0</v>
      </c>
      <c r="F110" s="36">
        <v>0</v>
      </c>
      <c r="G110" s="36">
        <v>0</v>
      </c>
      <c r="H110" s="36">
        <v>0</v>
      </c>
      <c r="I110" s="36">
        <v>0</v>
      </c>
      <c r="J110" s="25"/>
      <c r="K110" s="37"/>
      <c r="L110" s="37"/>
      <c r="M110" s="16"/>
      <c r="N110" s="72"/>
      <c r="O110" s="75"/>
      <c r="P110" s="46">
        <v>2024</v>
      </c>
      <c r="Q110" s="19">
        <f t="shared" si="10"/>
        <v>0</v>
      </c>
      <c r="R110" s="19">
        <v>0</v>
      </c>
      <c r="S110" s="19">
        <v>0</v>
      </c>
      <c r="T110" s="19">
        <v>0</v>
      </c>
      <c r="U110" s="19">
        <v>0</v>
      </c>
      <c r="V110" s="128"/>
    </row>
    <row r="111" spans="1:22" s="7" customFormat="1" ht="272.25" customHeight="1" x14ac:dyDescent="0.2">
      <c r="A111" s="40"/>
      <c r="B111" s="40"/>
      <c r="C111" s="40"/>
      <c r="D111" s="35">
        <v>2025</v>
      </c>
      <c r="E111" s="36">
        <f>F111+H111+I111</f>
        <v>0</v>
      </c>
      <c r="F111" s="36">
        <v>0</v>
      </c>
      <c r="G111" s="36">
        <v>0</v>
      </c>
      <c r="H111" s="36">
        <v>0</v>
      </c>
      <c r="I111" s="36">
        <v>0</v>
      </c>
      <c r="J111" s="41"/>
      <c r="K111" s="42"/>
      <c r="L111" s="42"/>
      <c r="M111" s="20"/>
      <c r="N111" s="68"/>
      <c r="O111" s="77"/>
      <c r="P111" s="83">
        <v>2025</v>
      </c>
      <c r="Q111" s="19">
        <f t="shared" si="10"/>
        <v>0</v>
      </c>
      <c r="R111" s="19">
        <v>0</v>
      </c>
      <c r="S111" s="19">
        <v>0</v>
      </c>
      <c r="T111" s="19">
        <v>0</v>
      </c>
      <c r="U111" s="19">
        <v>0</v>
      </c>
      <c r="V111" s="128"/>
    </row>
    <row r="112" spans="1:22" s="7" customFormat="1" ht="23.25" customHeight="1" x14ac:dyDescent="0.2">
      <c r="A112" s="78" t="s">
        <v>32</v>
      </c>
      <c r="B112" s="79" t="s">
        <v>251</v>
      </c>
      <c r="C112" s="50" t="s">
        <v>120</v>
      </c>
      <c r="D112" s="35" t="s">
        <v>3</v>
      </c>
      <c r="E112" s="36">
        <f>E113+E114+E115+E116+E117</f>
        <v>0</v>
      </c>
      <c r="F112" s="36">
        <f>F113+F114+F115+F116+F117</f>
        <v>0</v>
      </c>
      <c r="G112" s="36">
        <f>G113+G114+G115+G116+G117</f>
        <v>0</v>
      </c>
      <c r="H112" s="36">
        <f>H113+H114+H115+H116+H117</f>
        <v>0</v>
      </c>
      <c r="I112" s="36">
        <f>I113+I114+I115+I116+I117</f>
        <v>0</v>
      </c>
      <c r="J112" s="48" t="s">
        <v>255</v>
      </c>
      <c r="K112" s="50" t="s">
        <v>92</v>
      </c>
      <c r="L112" s="50" t="s">
        <v>92</v>
      </c>
      <c r="M112" s="51" t="s">
        <v>258</v>
      </c>
      <c r="N112" s="73" t="s">
        <v>314</v>
      </c>
      <c r="O112" s="74"/>
      <c r="P112" s="46" t="s">
        <v>3</v>
      </c>
      <c r="Q112" s="19">
        <f t="shared" si="10"/>
        <v>0</v>
      </c>
      <c r="R112" s="19">
        <f>SUM(R113:R117)</f>
        <v>0</v>
      </c>
      <c r="S112" s="19">
        <f>SUM(S113:S117)</f>
        <v>0</v>
      </c>
      <c r="T112" s="19">
        <f>SUM(T113:T117)</f>
        <v>0</v>
      </c>
      <c r="U112" s="19">
        <f>SUM(U113:U117)</f>
        <v>0</v>
      </c>
      <c r="V112" s="128"/>
    </row>
    <row r="113" spans="1:22" s="7" customFormat="1" ht="23.25" customHeight="1" x14ac:dyDescent="0.2">
      <c r="A113" s="84"/>
      <c r="B113" s="85"/>
      <c r="C113" s="26"/>
      <c r="D113" s="35">
        <v>2021</v>
      </c>
      <c r="E113" s="36">
        <f>F113+G113+H113+I113</f>
        <v>0</v>
      </c>
      <c r="F113" s="36">
        <v>0</v>
      </c>
      <c r="G113" s="36">
        <v>0</v>
      </c>
      <c r="H113" s="36">
        <v>0</v>
      </c>
      <c r="I113" s="36">
        <v>0</v>
      </c>
      <c r="J113" s="25"/>
      <c r="K113" s="37"/>
      <c r="L113" s="37"/>
      <c r="M113" s="86"/>
      <c r="N113" s="72"/>
      <c r="O113" s="75"/>
      <c r="P113" s="46">
        <v>2021</v>
      </c>
      <c r="Q113" s="19">
        <f t="shared" si="10"/>
        <v>0</v>
      </c>
      <c r="R113" s="19">
        <v>0</v>
      </c>
      <c r="S113" s="19">
        <v>0</v>
      </c>
      <c r="T113" s="19">
        <v>0</v>
      </c>
      <c r="U113" s="19">
        <v>0</v>
      </c>
      <c r="V113" s="128"/>
    </row>
    <row r="114" spans="1:22" s="7" customFormat="1" ht="23.25" customHeight="1" x14ac:dyDescent="0.2">
      <c r="A114" s="84"/>
      <c r="B114" s="85"/>
      <c r="C114" s="26"/>
      <c r="D114" s="35">
        <v>2022</v>
      </c>
      <c r="E114" s="36">
        <f>F114+G114+H114+I114</f>
        <v>0</v>
      </c>
      <c r="F114" s="36">
        <v>0</v>
      </c>
      <c r="G114" s="36">
        <v>0</v>
      </c>
      <c r="H114" s="36">
        <v>0</v>
      </c>
      <c r="I114" s="36">
        <v>0</v>
      </c>
      <c r="J114" s="25"/>
      <c r="K114" s="37"/>
      <c r="L114" s="37"/>
      <c r="M114" s="86"/>
      <c r="N114" s="72"/>
      <c r="O114" s="75"/>
      <c r="P114" s="46">
        <v>2022</v>
      </c>
      <c r="Q114" s="19">
        <f t="shared" si="10"/>
        <v>0</v>
      </c>
      <c r="R114" s="19">
        <v>0</v>
      </c>
      <c r="S114" s="19">
        <v>0</v>
      </c>
      <c r="T114" s="19">
        <v>0</v>
      </c>
      <c r="U114" s="19">
        <v>0</v>
      </c>
      <c r="V114" s="128"/>
    </row>
    <row r="115" spans="1:22" s="7" customFormat="1" ht="23.25" customHeight="1" x14ac:dyDescent="0.2">
      <c r="A115" s="84"/>
      <c r="B115" s="85"/>
      <c r="C115" s="26"/>
      <c r="D115" s="35">
        <v>2023</v>
      </c>
      <c r="E115" s="36">
        <f>F115+G115+H115+I115</f>
        <v>0</v>
      </c>
      <c r="F115" s="36">
        <v>0</v>
      </c>
      <c r="G115" s="36">
        <v>0</v>
      </c>
      <c r="H115" s="36">
        <v>0</v>
      </c>
      <c r="I115" s="36">
        <v>0</v>
      </c>
      <c r="J115" s="25"/>
      <c r="K115" s="37"/>
      <c r="L115" s="37"/>
      <c r="M115" s="86"/>
      <c r="N115" s="72"/>
      <c r="O115" s="75"/>
      <c r="P115" s="46">
        <v>2023</v>
      </c>
      <c r="Q115" s="19">
        <f t="shared" si="10"/>
        <v>0</v>
      </c>
      <c r="R115" s="19">
        <v>0</v>
      </c>
      <c r="S115" s="19">
        <v>0</v>
      </c>
      <c r="T115" s="19">
        <v>0</v>
      </c>
      <c r="U115" s="19">
        <v>0</v>
      </c>
      <c r="V115" s="128"/>
    </row>
    <row r="116" spans="1:22" s="7" customFormat="1" ht="23.25" customHeight="1" x14ac:dyDescent="0.2">
      <c r="A116" s="84"/>
      <c r="B116" s="85"/>
      <c r="C116" s="26"/>
      <c r="D116" s="35">
        <v>2024</v>
      </c>
      <c r="E116" s="36">
        <f>F116+G116+H116+I116</f>
        <v>0</v>
      </c>
      <c r="F116" s="36">
        <v>0</v>
      </c>
      <c r="G116" s="36">
        <v>0</v>
      </c>
      <c r="H116" s="36">
        <v>0</v>
      </c>
      <c r="I116" s="36">
        <v>0</v>
      </c>
      <c r="J116" s="25"/>
      <c r="K116" s="37"/>
      <c r="L116" s="37"/>
      <c r="M116" s="86"/>
      <c r="N116" s="72"/>
      <c r="O116" s="75"/>
      <c r="P116" s="46">
        <v>2024</v>
      </c>
      <c r="Q116" s="19">
        <f t="shared" si="10"/>
        <v>0</v>
      </c>
      <c r="R116" s="19">
        <v>0</v>
      </c>
      <c r="S116" s="19">
        <v>0</v>
      </c>
      <c r="T116" s="19">
        <v>0</v>
      </c>
      <c r="U116" s="19">
        <v>0</v>
      </c>
      <c r="V116" s="128"/>
    </row>
    <row r="117" spans="1:22" s="7" customFormat="1" ht="128.25" customHeight="1" x14ac:dyDescent="0.2">
      <c r="A117" s="84"/>
      <c r="B117" s="85"/>
      <c r="C117" s="26"/>
      <c r="D117" s="35">
        <v>2025</v>
      </c>
      <c r="E117" s="36">
        <f>F117+G117+H117+I117</f>
        <v>0</v>
      </c>
      <c r="F117" s="36">
        <v>0</v>
      </c>
      <c r="G117" s="36">
        <v>0</v>
      </c>
      <c r="H117" s="36">
        <v>0</v>
      </c>
      <c r="I117" s="36">
        <v>0</v>
      </c>
      <c r="J117" s="25"/>
      <c r="K117" s="42"/>
      <c r="L117" s="42"/>
      <c r="M117" s="86"/>
      <c r="N117" s="68"/>
      <c r="O117" s="77"/>
      <c r="P117" s="83">
        <v>2025</v>
      </c>
      <c r="Q117" s="19">
        <f t="shared" si="10"/>
        <v>0</v>
      </c>
      <c r="R117" s="19">
        <v>0</v>
      </c>
      <c r="S117" s="19">
        <v>0</v>
      </c>
      <c r="T117" s="19">
        <v>0</v>
      </c>
      <c r="U117" s="19">
        <v>0</v>
      </c>
      <c r="V117" s="128"/>
    </row>
    <row r="118" spans="1:22" s="7" customFormat="1" ht="15" customHeight="1" x14ac:dyDescent="0.2">
      <c r="A118" s="78" t="s">
        <v>33</v>
      </c>
      <c r="B118" s="79" t="s">
        <v>315</v>
      </c>
      <c r="C118" s="50" t="s">
        <v>45</v>
      </c>
      <c r="D118" s="35" t="s">
        <v>3</v>
      </c>
      <c r="E118" s="36">
        <f>SUM(E119:E123)</f>
        <v>3220.95</v>
      </c>
      <c r="F118" s="36">
        <f>SUM(F119:F123)</f>
        <v>0</v>
      </c>
      <c r="G118" s="36">
        <f>SUM(G119:G123)</f>
        <v>0</v>
      </c>
      <c r="H118" s="36">
        <f>SUM(H119:H123)</f>
        <v>0</v>
      </c>
      <c r="I118" s="36">
        <f>SUM(I119:I123)</f>
        <v>3220.95</v>
      </c>
      <c r="J118" s="48" t="s">
        <v>185</v>
      </c>
      <c r="K118" s="50" t="s">
        <v>163</v>
      </c>
      <c r="L118" s="50" t="s">
        <v>149</v>
      </c>
      <c r="M118" s="51" t="s">
        <v>186</v>
      </c>
      <c r="N118" s="30" t="s">
        <v>316</v>
      </c>
      <c r="O118" s="31"/>
      <c r="P118" s="46" t="s">
        <v>3</v>
      </c>
      <c r="Q118" s="19">
        <f t="shared" si="10"/>
        <v>3600</v>
      </c>
      <c r="R118" s="19">
        <f>SUM(R119:R123)</f>
        <v>1000</v>
      </c>
      <c r="S118" s="19">
        <f>SUM(S119:S123)</f>
        <v>0</v>
      </c>
      <c r="T118" s="19">
        <f>SUM(T119:T123)</f>
        <v>0</v>
      </c>
      <c r="U118" s="19">
        <f>SUM(U119:U123)</f>
        <v>2600</v>
      </c>
      <c r="V118" s="128"/>
    </row>
    <row r="119" spans="1:22" s="7" customFormat="1" ht="15" customHeight="1" x14ac:dyDescent="0.2">
      <c r="A119" s="34"/>
      <c r="B119" s="34"/>
      <c r="C119" s="34"/>
      <c r="D119" s="35">
        <v>2021</v>
      </c>
      <c r="E119" s="36">
        <f>SUM(F119:I119)</f>
        <v>3220.95</v>
      </c>
      <c r="F119" s="36">
        <v>0</v>
      </c>
      <c r="G119" s="36">
        <v>0</v>
      </c>
      <c r="H119" s="36">
        <v>0</v>
      </c>
      <c r="I119" s="36">
        <v>3220.95</v>
      </c>
      <c r="J119" s="25"/>
      <c r="K119" s="37"/>
      <c r="L119" s="37"/>
      <c r="M119" s="16"/>
      <c r="N119" s="38"/>
      <c r="O119" s="39"/>
      <c r="P119" s="46">
        <v>2021</v>
      </c>
      <c r="Q119" s="19">
        <f t="shared" si="10"/>
        <v>3600</v>
      </c>
      <c r="R119" s="162">
        <v>1000</v>
      </c>
      <c r="S119" s="162">
        <v>0</v>
      </c>
      <c r="T119" s="162">
        <v>0</v>
      </c>
      <c r="U119" s="163">
        <v>2600</v>
      </c>
      <c r="V119" s="128"/>
    </row>
    <row r="120" spans="1:22" s="7" customFormat="1" ht="15" customHeight="1" x14ac:dyDescent="0.2">
      <c r="A120" s="34"/>
      <c r="B120" s="34"/>
      <c r="C120" s="34"/>
      <c r="D120" s="35">
        <v>2022</v>
      </c>
      <c r="E120" s="36">
        <v>0</v>
      </c>
      <c r="F120" s="36">
        <v>0</v>
      </c>
      <c r="G120" s="36">
        <v>0</v>
      </c>
      <c r="H120" s="36">
        <v>0</v>
      </c>
      <c r="I120" s="36">
        <v>0</v>
      </c>
      <c r="J120" s="25"/>
      <c r="K120" s="37"/>
      <c r="L120" s="37"/>
      <c r="M120" s="16"/>
      <c r="N120" s="38"/>
      <c r="O120" s="39"/>
      <c r="P120" s="46">
        <v>2022</v>
      </c>
      <c r="Q120" s="19">
        <f t="shared" si="10"/>
        <v>0</v>
      </c>
      <c r="R120" s="19">
        <v>0</v>
      </c>
      <c r="S120" s="19">
        <v>0</v>
      </c>
      <c r="T120" s="19">
        <v>0</v>
      </c>
      <c r="U120" s="19">
        <v>0</v>
      </c>
      <c r="V120" s="128"/>
    </row>
    <row r="121" spans="1:22" s="7" customFormat="1" ht="15" customHeight="1" x14ac:dyDescent="0.2">
      <c r="A121" s="34"/>
      <c r="B121" s="34"/>
      <c r="C121" s="34"/>
      <c r="D121" s="35">
        <v>2023</v>
      </c>
      <c r="E121" s="36">
        <v>0</v>
      </c>
      <c r="F121" s="36">
        <v>0</v>
      </c>
      <c r="G121" s="36">
        <v>0</v>
      </c>
      <c r="H121" s="36">
        <v>0</v>
      </c>
      <c r="I121" s="36">
        <v>0</v>
      </c>
      <c r="J121" s="25"/>
      <c r="K121" s="37"/>
      <c r="L121" s="37"/>
      <c r="M121" s="16"/>
      <c r="N121" s="38"/>
      <c r="O121" s="39"/>
      <c r="P121" s="46">
        <v>2023</v>
      </c>
      <c r="Q121" s="19">
        <f t="shared" si="10"/>
        <v>0</v>
      </c>
      <c r="R121" s="19">
        <v>0</v>
      </c>
      <c r="S121" s="19">
        <v>0</v>
      </c>
      <c r="T121" s="19">
        <v>0</v>
      </c>
      <c r="U121" s="19">
        <v>0</v>
      </c>
      <c r="V121" s="128"/>
    </row>
    <row r="122" spans="1:22" s="7" customFormat="1" ht="38.25" customHeight="1" x14ac:dyDescent="0.2">
      <c r="A122" s="34"/>
      <c r="B122" s="34"/>
      <c r="C122" s="34"/>
      <c r="D122" s="35">
        <v>2024</v>
      </c>
      <c r="E122" s="36">
        <v>0</v>
      </c>
      <c r="F122" s="36">
        <v>0</v>
      </c>
      <c r="G122" s="36">
        <v>0</v>
      </c>
      <c r="H122" s="36">
        <v>0</v>
      </c>
      <c r="I122" s="36">
        <v>0</v>
      </c>
      <c r="J122" s="25"/>
      <c r="K122" s="37"/>
      <c r="L122" s="37"/>
      <c r="M122" s="16"/>
      <c r="N122" s="38"/>
      <c r="O122" s="39"/>
      <c r="P122" s="46">
        <v>2024</v>
      </c>
      <c r="Q122" s="19">
        <f t="shared" si="10"/>
        <v>0</v>
      </c>
      <c r="R122" s="19">
        <v>0</v>
      </c>
      <c r="S122" s="19">
        <v>0</v>
      </c>
      <c r="T122" s="19">
        <v>0</v>
      </c>
      <c r="U122" s="19">
        <v>0</v>
      </c>
      <c r="V122" s="128"/>
    </row>
    <row r="123" spans="1:22" s="7" customFormat="1" ht="48.75" customHeight="1" x14ac:dyDescent="0.2">
      <c r="A123" s="40"/>
      <c r="B123" s="40"/>
      <c r="C123" s="40"/>
      <c r="D123" s="35">
        <v>2025</v>
      </c>
      <c r="E123" s="36">
        <v>0</v>
      </c>
      <c r="F123" s="36">
        <v>0</v>
      </c>
      <c r="G123" s="36">
        <v>0</v>
      </c>
      <c r="H123" s="36">
        <v>0</v>
      </c>
      <c r="I123" s="36">
        <v>0</v>
      </c>
      <c r="J123" s="41"/>
      <c r="K123" s="42"/>
      <c r="L123" s="42"/>
      <c r="M123" s="16"/>
      <c r="N123" s="43"/>
      <c r="O123" s="44"/>
      <c r="P123" s="83">
        <v>2025</v>
      </c>
      <c r="Q123" s="19">
        <f t="shared" si="10"/>
        <v>0</v>
      </c>
      <c r="R123" s="19">
        <v>0</v>
      </c>
      <c r="S123" s="19">
        <v>0</v>
      </c>
      <c r="T123" s="19">
        <v>0</v>
      </c>
      <c r="U123" s="19">
        <v>0</v>
      </c>
      <c r="V123" s="128"/>
    </row>
    <row r="124" spans="1:22" s="7" customFormat="1" ht="14.25" customHeight="1" x14ac:dyDescent="0.2">
      <c r="A124" s="78" t="s">
        <v>126</v>
      </c>
      <c r="B124" s="79" t="s">
        <v>317</v>
      </c>
      <c r="C124" s="50">
        <v>2021</v>
      </c>
      <c r="D124" s="35" t="s">
        <v>3</v>
      </c>
      <c r="E124" s="36">
        <f>SUM(E125:E129)</f>
        <v>11725.4</v>
      </c>
      <c r="F124" s="36">
        <f>SUM(F125:F129)</f>
        <v>0</v>
      </c>
      <c r="G124" s="36">
        <f>SUM(G125:G129)</f>
        <v>0</v>
      </c>
      <c r="H124" s="36">
        <f>SUM(H125:H129)</f>
        <v>0</v>
      </c>
      <c r="I124" s="36">
        <f>SUM(I125:I129)</f>
        <v>11725.4</v>
      </c>
      <c r="J124" s="48" t="s">
        <v>188</v>
      </c>
      <c r="K124" s="50" t="s">
        <v>105</v>
      </c>
      <c r="L124" s="80" t="s">
        <v>103</v>
      </c>
      <c r="M124" s="71" t="s">
        <v>187</v>
      </c>
      <c r="N124" s="30" t="s">
        <v>318</v>
      </c>
      <c r="O124" s="31"/>
      <c r="P124" s="46" t="s">
        <v>3</v>
      </c>
      <c r="Q124" s="19">
        <f t="shared" si="10"/>
        <v>9400</v>
      </c>
      <c r="R124" s="19">
        <f>SUM(R125:R129)</f>
        <v>0</v>
      </c>
      <c r="S124" s="19">
        <f>SUM(S125:S129)</f>
        <v>0</v>
      </c>
      <c r="T124" s="19">
        <f>SUM(T125:T129)</f>
        <v>0</v>
      </c>
      <c r="U124" s="19">
        <f>SUM(U125:U129)</f>
        <v>9400</v>
      </c>
      <c r="V124" s="128"/>
    </row>
    <row r="125" spans="1:22" s="7" customFormat="1" ht="14.25" customHeight="1" x14ac:dyDescent="0.2">
      <c r="A125" s="34"/>
      <c r="B125" s="34"/>
      <c r="C125" s="34"/>
      <c r="D125" s="35">
        <v>2021</v>
      </c>
      <c r="E125" s="36">
        <f>SUM(F125:I125)</f>
        <v>11725.4</v>
      </c>
      <c r="F125" s="36">
        <v>0</v>
      </c>
      <c r="G125" s="36">
        <v>0</v>
      </c>
      <c r="H125" s="36">
        <v>0</v>
      </c>
      <c r="I125" s="36">
        <v>11725.4</v>
      </c>
      <c r="J125" s="25"/>
      <c r="K125" s="37"/>
      <c r="L125" s="81"/>
      <c r="M125" s="10"/>
      <c r="N125" s="38"/>
      <c r="O125" s="39"/>
      <c r="P125" s="46">
        <v>2021</v>
      </c>
      <c r="Q125" s="19">
        <f t="shared" si="10"/>
        <v>9400</v>
      </c>
      <c r="R125" s="108">
        <v>0</v>
      </c>
      <c r="S125" s="108">
        <v>0</v>
      </c>
      <c r="T125" s="108">
        <v>0</v>
      </c>
      <c r="U125" s="163">
        <v>9400</v>
      </c>
      <c r="V125" s="128"/>
    </row>
    <row r="126" spans="1:22" s="7" customFormat="1" ht="14.25" customHeight="1" x14ac:dyDescent="0.2">
      <c r="A126" s="34"/>
      <c r="B126" s="34"/>
      <c r="C126" s="34"/>
      <c r="D126" s="35">
        <v>2022</v>
      </c>
      <c r="E126" s="36">
        <v>0</v>
      </c>
      <c r="F126" s="36">
        <v>0</v>
      </c>
      <c r="G126" s="36">
        <v>0</v>
      </c>
      <c r="H126" s="36">
        <v>0</v>
      </c>
      <c r="I126" s="36">
        <v>0</v>
      </c>
      <c r="J126" s="25"/>
      <c r="K126" s="37"/>
      <c r="L126" s="81"/>
      <c r="M126" s="10"/>
      <c r="N126" s="38"/>
      <c r="O126" s="39"/>
      <c r="P126" s="46">
        <v>2022</v>
      </c>
      <c r="Q126" s="19">
        <f t="shared" si="10"/>
        <v>0</v>
      </c>
      <c r="R126" s="19">
        <v>0</v>
      </c>
      <c r="S126" s="19">
        <v>0</v>
      </c>
      <c r="T126" s="19">
        <v>0</v>
      </c>
      <c r="U126" s="19">
        <v>0</v>
      </c>
      <c r="V126" s="128"/>
    </row>
    <row r="127" spans="1:22" s="7" customFormat="1" ht="14.25" customHeight="1" x14ac:dyDescent="0.2">
      <c r="A127" s="34"/>
      <c r="B127" s="34"/>
      <c r="C127" s="34"/>
      <c r="D127" s="35">
        <v>2023</v>
      </c>
      <c r="E127" s="36">
        <v>0</v>
      </c>
      <c r="F127" s="36">
        <v>0</v>
      </c>
      <c r="G127" s="36">
        <v>0</v>
      </c>
      <c r="H127" s="36">
        <v>0</v>
      </c>
      <c r="I127" s="36">
        <v>0</v>
      </c>
      <c r="J127" s="25"/>
      <c r="K127" s="37"/>
      <c r="L127" s="81"/>
      <c r="M127" s="10"/>
      <c r="N127" s="38"/>
      <c r="O127" s="39"/>
      <c r="P127" s="46">
        <v>2023</v>
      </c>
      <c r="Q127" s="19">
        <f t="shared" si="10"/>
        <v>0</v>
      </c>
      <c r="R127" s="19">
        <v>0</v>
      </c>
      <c r="S127" s="19">
        <v>0</v>
      </c>
      <c r="T127" s="19">
        <v>0</v>
      </c>
      <c r="U127" s="19">
        <v>0</v>
      </c>
      <c r="V127" s="128"/>
    </row>
    <row r="128" spans="1:22" s="7" customFormat="1" ht="14.25" customHeight="1" x14ac:dyDescent="0.2">
      <c r="A128" s="34"/>
      <c r="B128" s="34"/>
      <c r="C128" s="34"/>
      <c r="D128" s="35">
        <v>2024</v>
      </c>
      <c r="E128" s="36">
        <v>0</v>
      </c>
      <c r="F128" s="36">
        <v>0</v>
      </c>
      <c r="G128" s="36">
        <v>0</v>
      </c>
      <c r="H128" s="36">
        <v>0</v>
      </c>
      <c r="I128" s="36">
        <v>0</v>
      </c>
      <c r="J128" s="25"/>
      <c r="K128" s="37"/>
      <c r="L128" s="81"/>
      <c r="M128" s="10"/>
      <c r="N128" s="38"/>
      <c r="O128" s="39"/>
      <c r="P128" s="46">
        <v>2024</v>
      </c>
      <c r="Q128" s="19">
        <f t="shared" si="10"/>
        <v>0</v>
      </c>
      <c r="R128" s="19">
        <v>0</v>
      </c>
      <c r="S128" s="19">
        <v>0</v>
      </c>
      <c r="T128" s="19">
        <v>0</v>
      </c>
      <c r="U128" s="19">
        <v>0</v>
      </c>
      <c r="V128" s="128"/>
    </row>
    <row r="129" spans="1:22" s="7" customFormat="1" ht="66" customHeight="1" x14ac:dyDescent="0.2">
      <c r="A129" s="40"/>
      <c r="B129" s="40"/>
      <c r="C129" s="40"/>
      <c r="D129" s="35">
        <v>2025</v>
      </c>
      <c r="E129" s="36">
        <v>0</v>
      </c>
      <c r="F129" s="36">
        <v>0</v>
      </c>
      <c r="G129" s="36">
        <v>0</v>
      </c>
      <c r="H129" s="36">
        <v>0</v>
      </c>
      <c r="I129" s="36">
        <v>0</v>
      </c>
      <c r="J129" s="41"/>
      <c r="K129" s="42"/>
      <c r="L129" s="82"/>
      <c r="M129" s="10"/>
      <c r="N129" s="43"/>
      <c r="O129" s="44"/>
      <c r="P129" s="83">
        <v>2025</v>
      </c>
      <c r="Q129" s="19">
        <f t="shared" si="10"/>
        <v>0</v>
      </c>
      <c r="R129" s="19">
        <v>0</v>
      </c>
      <c r="S129" s="19">
        <v>0</v>
      </c>
      <c r="T129" s="19">
        <v>0</v>
      </c>
      <c r="U129" s="19">
        <v>0</v>
      </c>
      <c r="V129" s="128"/>
    </row>
    <row r="130" spans="1:22" s="7" customFormat="1" ht="19.5" customHeight="1" x14ac:dyDescent="0.2">
      <c r="A130" s="78" t="s">
        <v>128</v>
      </c>
      <c r="B130" s="79" t="s">
        <v>319</v>
      </c>
      <c r="C130" s="49" t="s">
        <v>15</v>
      </c>
      <c r="D130" s="46" t="s">
        <v>121</v>
      </c>
      <c r="E130" s="47">
        <f>SUM(E131:E135)</f>
        <v>96000</v>
      </c>
      <c r="F130" s="47">
        <f>SUM(F131:F135)</f>
        <v>0</v>
      </c>
      <c r="G130" s="47">
        <f>SUM(G131:G135)</f>
        <v>0</v>
      </c>
      <c r="H130" s="47">
        <f>SUM(H131:H135)</f>
        <v>0</v>
      </c>
      <c r="I130" s="47">
        <f>SUM(I131:I135)</f>
        <v>96000</v>
      </c>
      <c r="J130" s="48" t="s">
        <v>189</v>
      </c>
      <c r="K130" s="50" t="s">
        <v>125</v>
      </c>
      <c r="L130" s="80" t="s">
        <v>157</v>
      </c>
      <c r="M130" s="71" t="s">
        <v>269</v>
      </c>
      <c r="N130" s="73" t="s">
        <v>320</v>
      </c>
      <c r="O130" s="74"/>
      <c r="P130" s="46" t="s">
        <v>3</v>
      </c>
      <c r="Q130" s="19">
        <f t="shared" si="10"/>
        <v>104507.302</v>
      </c>
      <c r="R130" s="19">
        <f>SUM(R131:R135)</f>
        <v>0</v>
      </c>
      <c r="S130" s="19">
        <f>SUM(S131:S135)</f>
        <v>0</v>
      </c>
      <c r="T130" s="19">
        <f>SUM(T131:T135)</f>
        <v>0</v>
      </c>
      <c r="U130" s="19">
        <f>SUM(U131:U135)</f>
        <v>104507.302</v>
      </c>
      <c r="V130" s="128"/>
    </row>
    <row r="131" spans="1:22" s="7" customFormat="1" ht="19.5" customHeight="1" x14ac:dyDescent="0.2">
      <c r="A131" s="34"/>
      <c r="B131" s="34"/>
      <c r="C131" s="9"/>
      <c r="D131" s="46">
        <v>2021</v>
      </c>
      <c r="E131" s="47">
        <f>SUM(F131:I131)</f>
        <v>43650</v>
      </c>
      <c r="F131" s="47">
        <v>0</v>
      </c>
      <c r="G131" s="47">
        <v>0</v>
      </c>
      <c r="H131" s="47">
        <v>0</v>
      </c>
      <c r="I131" s="47">
        <v>43650</v>
      </c>
      <c r="J131" s="25"/>
      <c r="K131" s="37"/>
      <c r="L131" s="81"/>
      <c r="M131" s="71"/>
      <c r="N131" s="72"/>
      <c r="O131" s="75"/>
      <c r="P131" s="46">
        <v>2021</v>
      </c>
      <c r="Q131" s="19">
        <f t="shared" si="10"/>
        <v>26135.882000000001</v>
      </c>
      <c r="R131" s="19">
        <v>0</v>
      </c>
      <c r="S131" s="19">
        <v>0</v>
      </c>
      <c r="T131" s="19">
        <v>0</v>
      </c>
      <c r="U131" s="163">
        <v>26135.882000000001</v>
      </c>
      <c r="V131" s="128"/>
    </row>
    <row r="132" spans="1:22" s="7" customFormat="1" ht="19.5" customHeight="1" x14ac:dyDescent="0.2">
      <c r="A132" s="34"/>
      <c r="B132" s="34"/>
      <c r="C132" s="9"/>
      <c r="D132" s="46">
        <v>2022</v>
      </c>
      <c r="E132" s="47">
        <f>SUM(F132:I132)</f>
        <v>30300</v>
      </c>
      <c r="F132" s="47">
        <v>0</v>
      </c>
      <c r="G132" s="47">
        <v>0</v>
      </c>
      <c r="H132" s="47">
        <v>0</v>
      </c>
      <c r="I132" s="47">
        <v>30300</v>
      </c>
      <c r="J132" s="25"/>
      <c r="K132" s="37"/>
      <c r="L132" s="81"/>
      <c r="M132" s="71"/>
      <c r="N132" s="72"/>
      <c r="O132" s="75"/>
      <c r="P132" s="46">
        <v>2022</v>
      </c>
      <c r="Q132" s="19">
        <f t="shared" si="10"/>
        <v>62758.52</v>
      </c>
      <c r="R132" s="19">
        <v>0</v>
      </c>
      <c r="S132" s="19">
        <v>0</v>
      </c>
      <c r="T132" s="19">
        <v>0</v>
      </c>
      <c r="U132" s="163">
        <v>62758.52</v>
      </c>
      <c r="V132" s="128"/>
    </row>
    <row r="133" spans="1:22" s="7" customFormat="1" ht="19.5" customHeight="1" x14ac:dyDescent="0.2">
      <c r="A133" s="34"/>
      <c r="B133" s="34"/>
      <c r="C133" s="9"/>
      <c r="D133" s="46">
        <v>2023</v>
      </c>
      <c r="E133" s="47">
        <f>SUM(F133:I133)</f>
        <v>22050</v>
      </c>
      <c r="F133" s="47">
        <v>0</v>
      </c>
      <c r="G133" s="47">
        <v>0</v>
      </c>
      <c r="H133" s="47">
        <v>0</v>
      </c>
      <c r="I133" s="47">
        <v>22050</v>
      </c>
      <c r="J133" s="25"/>
      <c r="K133" s="37"/>
      <c r="L133" s="81"/>
      <c r="M133" s="71"/>
      <c r="N133" s="72"/>
      <c r="O133" s="75"/>
      <c r="P133" s="46">
        <v>2023</v>
      </c>
      <c r="Q133" s="19">
        <f t="shared" si="10"/>
        <v>15612.9</v>
      </c>
      <c r="R133" s="19">
        <v>0</v>
      </c>
      <c r="S133" s="19">
        <v>0</v>
      </c>
      <c r="T133" s="19">
        <v>0</v>
      </c>
      <c r="U133" s="19">
        <v>15612.9</v>
      </c>
      <c r="V133" s="128"/>
    </row>
    <row r="134" spans="1:22" s="7" customFormat="1" ht="19.5" customHeight="1" x14ac:dyDescent="0.2">
      <c r="A134" s="34"/>
      <c r="B134" s="34"/>
      <c r="C134" s="9"/>
      <c r="D134" s="46">
        <v>2024</v>
      </c>
      <c r="E134" s="47">
        <f>SUM(F134:I134)</f>
        <v>0</v>
      </c>
      <c r="F134" s="47">
        <v>0</v>
      </c>
      <c r="G134" s="47">
        <v>0</v>
      </c>
      <c r="H134" s="47">
        <v>0</v>
      </c>
      <c r="I134" s="47">
        <v>0</v>
      </c>
      <c r="J134" s="25"/>
      <c r="K134" s="37"/>
      <c r="L134" s="81"/>
      <c r="M134" s="71"/>
      <c r="N134" s="72"/>
      <c r="O134" s="75"/>
      <c r="P134" s="46">
        <v>2024</v>
      </c>
      <c r="Q134" s="19">
        <f t="shared" si="10"/>
        <v>0</v>
      </c>
      <c r="R134" s="19">
        <v>0</v>
      </c>
      <c r="S134" s="19">
        <v>0</v>
      </c>
      <c r="T134" s="19">
        <v>0</v>
      </c>
      <c r="U134" s="19">
        <v>0</v>
      </c>
      <c r="V134" s="128"/>
    </row>
    <row r="135" spans="1:22" s="7" customFormat="1" ht="127.5" customHeight="1" x14ac:dyDescent="0.2">
      <c r="A135" s="40"/>
      <c r="B135" s="40"/>
      <c r="C135" s="9"/>
      <c r="D135" s="83">
        <v>2025</v>
      </c>
      <c r="E135" s="87">
        <f>SUM(F135:I135)</f>
        <v>0</v>
      </c>
      <c r="F135" s="47">
        <v>0</v>
      </c>
      <c r="G135" s="47">
        <v>0</v>
      </c>
      <c r="H135" s="47">
        <v>0</v>
      </c>
      <c r="I135" s="87">
        <v>0</v>
      </c>
      <c r="J135" s="41"/>
      <c r="K135" s="37"/>
      <c r="L135" s="82"/>
      <c r="M135" s="71"/>
      <c r="N135" s="68"/>
      <c r="O135" s="77"/>
      <c r="P135" s="83">
        <v>2025</v>
      </c>
      <c r="Q135" s="19">
        <f t="shared" si="10"/>
        <v>0</v>
      </c>
      <c r="R135" s="19">
        <v>0</v>
      </c>
      <c r="S135" s="19">
        <v>0</v>
      </c>
      <c r="T135" s="19">
        <v>0</v>
      </c>
      <c r="U135" s="19">
        <v>0</v>
      </c>
      <c r="V135" s="128"/>
    </row>
    <row r="136" spans="1:22" s="7" customFormat="1" ht="21" customHeight="1" x14ac:dyDescent="0.2">
      <c r="A136" s="78" t="s">
        <v>131</v>
      </c>
      <c r="B136" s="79" t="s">
        <v>321</v>
      </c>
      <c r="C136" s="49" t="s">
        <v>45</v>
      </c>
      <c r="D136" s="46" t="s">
        <v>121</v>
      </c>
      <c r="E136" s="47">
        <f>SUM(E137:E141)</f>
        <v>1625</v>
      </c>
      <c r="F136" s="47">
        <f>SUM(F137:F141)</f>
        <v>0</v>
      </c>
      <c r="G136" s="47">
        <f>SUM(G137:G141)</f>
        <v>0</v>
      </c>
      <c r="H136" s="47">
        <f>SUM(H137:H141)</f>
        <v>0</v>
      </c>
      <c r="I136" s="47">
        <f>SUM(I137:I141)</f>
        <v>1625</v>
      </c>
      <c r="J136" s="48" t="s">
        <v>190</v>
      </c>
      <c r="K136" s="50" t="s">
        <v>127</v>
      </c>
      <c r="L136" s="80" t="s">
        <v>158</v>
      </c>
      <c r="M136" s="71" t="s">
        <v>270</v>
      </c>
      <c r="N136" s="73" t="s">
        <v>322</v>
      </c>
      <c r="O136" s="74"/>
      <c r="P136" s="46" t="s">
        <v>3</v>
      </c>
      <c r="Q136" s="19">
        <f t="shared" si="10"/>
        <v>2098.5909999999999</v>
      </c>
      <c r="R136" s="19">
        <f>SUM(R137:R141)</f>
        <v>0</v>
      </c>
      <c r="S136" s="19">
        <f>SUM(S137:S141)</f>
        <v>0</v>
      </c>
      <c r="T136" s="19">
        <f>SUM(T137:T141)</f>
        <v>0</v>
      </c>
      <c r="U136" s="19">
        <f>SUM(U137:U141)</f>
        <v>2098.5909999999999</v>
      </c>
      <c r="V136" s="128"/>
    </row>
    <row r="137" spans="1:22" s="7" customFormat="1" ht="21" customHeight="1" x14ac:dyDescent="0.2">
      <c r="A137" s="34"/>
      <c r="B137" s="34"/>
      <c r="C137" s="9"/>
      <c r="D137" s="46">
        <v>2021</v>
      </c>
      <c r="E137" s="47">
        <f>SUM(F137:I137)</f>
        <v>1353</v>
      </c>
      <c r="F137" s="47">
        <v>0</v>
      </c>
      <c r="G137" s="47">
        <v>0</v>
      </c>
      <c r="H137" s="47">
        <v>0</v>
      </c>
      <c r="I137" s="47">
        <v>1353</v>
      </c>
      <c r="J137" s="25"/>
      <c r="K137" s="37"/>
      <c r="L137" s="81"/>
      <c r="M137" s="71"/>
      <c r="N137" s="72"/>
      <c r="O137" s="75"/>
      <c r="P137" s="46">
        <v>2021</v>
      </c>
      <c r="Q137" s="19">
        <f t="shared" si="10"/>
        <v>1346.691</v>
      </c>
      <c r="R137" s="19">
        <v>0</v>
      </c>
      <c r="S137" s="19">
        <v>0</v>
      </c>
      <c r="T137" s="19">
        <v>0</v>
      </c>
      <c r="U137" s="163">
        <v>1346.691</v>
      </c>
      <c r="V137" s="128"/>
    </row>
    <row r="138" spans="1:22" s="7" customFormat="1" ht="21" customHeight="1" x14ac:dyDescent="0.2">
      <c r="A138" s="34"/>
      <c r="B138" s="34"/>
      <c r="C138" s="9"/>
      <c r="D138" s="46">
        <v>2022</v>
      </c>
      <c r="E138" s="47">
        <f>SUM(F138:I138)</f>
        <v>272</v>
      </c>
      <c r="F138" s="47">
        <v>0</v>
      </c>
      <c r="G138" s="47">
        <v>0</v>
      </c>
      <c r="H138" s="47">
        <v>0</v>
      </c>
      <c r="I138" s="47">
        <v>272</v>
      </c>
      <c r="J138" s="25"/>
      <c r="K138" s="37"/>
      <c r="L138" s="81"/>
      <c r="M138" s="71"/>
      <c r="N138" s="72"/>
      <c r="O138" s="75"/>
      <c r="P138" s="46">
        <v>2022</v>
      </c>
      <c r="Q138" s="19">
        <f t="shared" si="10"/>
        <v>735.8</v>
      </c>
      <c r="R138" s="19">
        <v>0</v>
      </c>
      <c r="S138" s="19">
        <v>0</v>
      </c>
      <c r="T138" s="19">
        <v>0</v>
      </c>
      <c r="U138" s="163">
        <v>735.8</v>
      </c>
      <c r="V138" s="128"/>
    </row>
    <row r="139" spans="1:22" s="7" customFormat="1" ht="21" customHeight="1" x14ac:dyDescent="0.2">
      <c r="A139" s="34"/>
      <c r="B139" s="34"/>
      <c r="C139" s="9"/>
      <c r="D139" s="46">
        <v>2023</v>
      </c>
      <c r="E139" s="47">
        <f>SUM(F139:I139)</f>
        <v>0</v>
      </c>
      <c r="F139" s="47">
        <v>0</v>
      </c>
      <c r="G139" s="47">
        <v>0</v>
      </c>
      <c r="H139" s="47">
        <v>0</v>
      </c>
      <c r="I139" s="47">
        <v>0</v>
      </c>
      <c r="J139" s="25"/>
      <c r="K139" s="37"/>
      <c r="L139" s="81"/>
      <c r="M139" s="71"/>
      <c r="N139" s="72"/>
      <c r="O139" s="75"/>
      <c r="P139" s="46">
        <v>2023</v>
      </c>
      <c r="Q139" s="19">
        <f t="shared" si="10"/>
        <v>16.100000000000001</v>
      </c>
      <c r="R139" s="19">
        <v>0</v>
      </c>
      <c r="S139" s="19">
        <v>0</v>
      </c>
      <c r="T139" s="19">
        <v>0</v>
      </c>
      <c r="U139" s="19">
        <v>16.100000000000001</v>
      </c>
      <c r="V139" s="128"/>
    </row>
    <row r="140" spans="1:22" s="7" customFormat="1" ht="21" customHeight="1" x14ac:dyDescent="0.2">
      <c r="A140" s="34"/>
      <c r="B140" s="34"/>
      <c r="C140" s="9"/>
      <c r="D140" s="46">
        <v>2024</v>
      </c>
      <c r="E140" s="47">
        <f>SUM(F140:I140)</f>
        <v>0</v>
      </c>
      <c r="F140" s="47">
        <v>0</v>
      </c>
      <c r="G140" s="47">
        <v>0</v>
      </c>
      <c r="H140" s="47">
        <v>0</v>
      </c>
      <c r="I140" s="47">
        <v>0</v>
      </c>
      <c r="J140" s="25"/>
      <c r="K140" s="37"/>
      <c r="L140" s="81"/>
      <c r="M140" s="71"/>
      <c r="N140" s="72"/>
      <c r="O140" s="75"/>
      <c r="P140" s="46">
        <v>2024</v>
      </c>
      <c r="Q140" s="19">
        <f t="shared" si="10"/>
        <v>0</v>
      </c>
      <c r="R140" s="19">
        <v>0</v>
      </c>
      <c r="S140" s="19">
        <v>0</v>
      </c>
      <c r="T140" s="19">
        <v>0</v>
      </c>
      <c r="U140" s="19">
        <v>0</v>
      </c>
      <c r="V140" s="128"/>
    </row>
    <row r="141" spans="1:22" s="7" customFormat="1" ht="88.5" customHeight="1" x14ac:dyDescent="0.2">
      <c r="A141" s="40"/>
      <c r="B141" s="34"/>
      <c r="C141" s="9"/>
      <c r="D141" s="83">
        <v>2025</v>
      </c>
      <c r="E141" s="47">
        <f>SUM(F141:I141)</f>
        <v>0</v>
      </c>
      <c r="F141" s="47">
        <v>0</v>
      </c>
      <c r="G141" s="47">
        <v>0</v>
      </c>
      <c r="H141" s="47">
        <v>0</v>
      </c>
      <c r="I141" s="87">
        <v>0</v>
      </c>
      <c r="J141" s="41"/>
      <c r="K141" s="37"/>
      <c r="L141" s="82"/>
      <c r="M141" s="71"/>
      <c r="N141" s="68"/>
      <c r="O141" s="77"/>
      <c r="P141" s="83">
        <v>2025</v>
      </c>
      <c r="Q141" s="19">
        <f t="shared" si="10"/>
        <v>0</v>
      </c>
      <c r="R141" s="19">
        <v>0</v>
      </c>
      <c r="S141" s="19">
        <v>0</v>
      </c>
      <c r="T141" s="19">
        <v>0</v>
      </c>
      <c r="U141" s="19">
        <v>0</v>
      </c>
      <c r="V141" s="128"/>
    </row>
    <row r="142" spans="1:22" s="7" customFormat="1" ht="29.25" customHeight="1" x14ac:dyDescent="0.2">
      <c r="A142" s="78" t="s">
        <v>253</v>
      </c>
      <c r="B142" s="45" t="s">
        <v>323</v>
      </c>
      <c r="C142" s="49" t="s">
        <v>120</v>
      </c>
      <c r="D142" s="46" t="s">
        <v>121</v>
      </c>
      <c r="E142" s="47">
        <f>SUM(E143:E147)</f>
        <v>10000</v>
      </c>
      <c r="F142" s="47">
        <f>SUM(F143:F147)</f>
        <v>0</v>
      </c>
      <c r="G142" s="47">
        <f>SUM(G143:G147)</f>
        <v>0</v>
      </c>
      <c r="H142" s="47">
        <f>SUM(H143:H147)</f>
        <v>0</v>
      </c>
      <c r="I142" s="47">
        <f>SUM(I143:I147)</f>
        <v>10000</v>
      </c>
      <c r="J142" s="48" t="s">
        <v>129</v>
      </c>
      <c r="K142" s="49" t="s">
        <v>130</v>
      </c>
      <c r="L142" s="50" t="s">
        <v>158</v>
      </c>
      <c r="M142" s="29" t="s">
        <v>271</v>
      </c>
      <c r="N142" s="30" t="s">
        <v>324</v>
      </c>
      <c r="O142" s="31"/>
      <c r="P142" s="46" t="s">
        <v>3</v>
      </c>
      <c r="Q142" s="19">
        <f t="shared" ref="Q142:Q153" si="11">R142+S142+T142+U142</f>
        <v>45</v>
      </c>
      <c r="R142" s="19">
        <f>SUM(R143:R147)</f>
        <v>0</v>
      </c>
      <c r="S142" s="19">
        <f>SUM(S143:S147)</f>
        <v>0</v>
      </c>
      <c r="T142" s="19">
        <f>SUM(T143:T147)</f>
        <v>0</v>
      </c>
      <c r="U142" s="19">
        <f>SUM(U143:U147)</f>
        <v>45</v>
      </c>
      <c r="V142" s="128"/>
    </row>
    <row r="143" spans="1:22" s="7" customFormat="1" ht="29.25" customHeight="1" x14ac:dyDescent="0.2">
      <c r="A143" s="34"/>
      <c r="B143" s="9"/>
      <c r="C143" s="9"/>
      <c r="D143" s="46">
        <v>2021</v>
      </c>
      <c r="E143" s="47">
        <f>SUM(F143:I143)</f>
        <v>0</v>
      </c>
      <c r="F143" s="47">
        <v>0</v>
      </c>
      <c r="G143" s="47">
        <v>0</v>
      </c>
      <c r="H143" s="47">
        <v>0</v>
      </c>
      <c r="I143" s="47">
        <v>0</v>
      </c>
      <c r="J143" s="25"/>
      <c r="K143" s="53"/>
      <c r="L143" s="37"/>
      <c r="M143" s="29"/>
      <c r="N143" s="38"/>
      <c r="O143" s="39"/>
      <c r="P143" s="46">
        <v>2021</v>
      </c>
      <c r="Q143" s="19">
        <f t="shared" si="11"/>
        <v>0</v>
      </c>
      <c r="R143" s="19">
        <v>0</v>
      </c>
      <c r="S143" s="19">
        <v>0</v>
      </c>
      <c r="T143" s="19">
        <v>0</v>
      </c>
      <c r="U143" s="163">
        <v>0</v>
      </c>
      <c r="V143" s="128"/>
    </row>
    <row r="144" spans="1:22" s="7" customFormat="1" ht="29.25" customHeight="1" x14ac:dyDescent="0.2">
      <c r="A144" s="34"/>
      <c r="B144" s="9"/>
      <c r="C144" s="9"/>
      <c r="D144" s="46">
        <v>2022</v>
      </c>
      <c r="E144" s="47">
        <f>SUM(F144:I144)</f>
        <v>9000</v>
      </c>
      <c r="F144" s="47">
        <v>0</v>
      </c>
      <c r="G144" s="47">
        <v>0</v>
      </c>
      <c r="H144" s="47">
        <v>0</v>
      </c>
      <c r="I144" s="47">
        <v>9000</v>
      </c>
      <c r="J144" s="25"/>
      <c r="K144" s="53"/>
      <c r="L144" s="37"/>
      <c r="M144" s="29"/>
      <c r="N144" s="38"/>
      <c r="O144" s="39"/>
      <c r="P144" s="46">
        <v>2022</v>
      </c>
      <c r="Q144" s="19">
        <f t="shared" si="11"/>
        <v>45</v>
      </c>
      <c r="R144" s="19">
        <v>0</v>
      </c>
      <c r="S144" s="19">
        <v>0</v>
      </c>
      <c r="T144" s="19">
        <v>0</v>
      </c>
      <c r="U144" s="163">
        <v>45</v>
      </c>
      <c r="V144" s="128"/>
    </row>
    <row r="145" spans="1:22" s="7" customFormat="1" ht="29.25" customHeight="1" x14ac:dyDescent="0.2">
      <c r="A145" s="34"/>
      <c r="B145" s="9"/>
      <c r="C145" s="9"/>
      <c r="D145" s="46">
        <v>2023</v>
      </c>
      <c r="E145" s="47">
        <f>SUM(F145:I145)</f>
        <v>1000</v>
      </c>
      <c r="F145" s="47">
        <v>0</v>
      </c>
      <c r="G145" s="47">
        <v>0</v>
      </c>
      <c r="H145" s="47">
        <v>0</v>
      </c>
      <c r="I145" s="47">
        <v>1000</v>
      </c>
      <c r="J145" s="25"/>
      <c r="K145" s="53"/>
      <c r="L145" s="37"/>
      <c r="M145" s="29"/>
      <c r="N145" s="38"/>
      <c r="O145" s="39"/>
      <c r="P145" s="46">
        <v>2023</v>
      </c>
      <c r="Q145" s="19">
        <f t="shared" si="11"/>
        <v>0</v>
      </c>
      <c r="R145" s="19">
        <v>0</v>
      </c>
      <c r="S145" s="19">
        <v>0</v>
      </c>
      <c r="T145" s="19">
        <v>0</v>
      </c>
      <c r="U145" s="19">
        <v>0</v>
      </c>
      <c r="V145" s="128"/>
    </row>
    <row r="146" spans="1:22" s="7" customFormat="1" ht="29.25" customHeight="1" x14ac:dyDescent="0.2">
      <c r="A146" s="34"/>
      <c r="B146" s="9"/>
      <c r="C146" s="9"/>
      <c r="D146" s="46">
        <v>2024</v>
      </c>
      <c r="E146" s="47">
        <f>SUM(F146:I146)</f>
        <v>0</v>
      </c>
      <c r="F146" s="47">
        <v>0</v>
      </c>
      <c r="G146" s="47">
        <v>0</v>
      </c>
      <c r="H146" s="47">
        <v>0</v>
      </c>
      <c r="I146" s="47">
        <v>0</v>
      </c>
      <c r="J146" s="25"/>
      <c r="K146" s="53"/>
      <c r="L146" s="37"/>
      <c r="M146" s="29"/>
      <c r="N146" s="38"/>
      <c r="O146" s="39"/>
      <c r="P146" s="46">
        <v>2024</v>
      </c>
      <c r="Q146" s="19">
        <f t="shared" si="11"/>
        <v>0</v>
      </c>
      <c r="R146" s="19">
        <v>0</v>
      </c>
      <c r="S146" s="19">
        <v>0</v>
      </c>
      <c r="T146" s="19">
        <v>0</v>
      </c>
      <c r="U146" s="19">
        <v>0</v>
      </c>
      <c r="V146" s="128"/>
    </row>
    <row r="147" spans="1:22" s="7" customFormat="1" ht="64.5" customHeight="1" x14ac:dyDescent="0.2">
      <c r="A147" s="40"/>
      <c r="B147" s="9"/>
      <c r="C147" s="9"/>
      <c r="D147" s="46">
        <v>2025</v>
      </c>
      <c r="E147" s="47">
        <f>SUM(F147:I147)</f>
        <v>0</v>
      </c>
      <c r="F147" s="47">
        <v>0</v>
      </c>
      <c r="G147" s="47">
        <v>0</v>
      </c>
      <c r="H147" s="47">
        <v>0</v>
      </c>
      <c r="I147" s="47">
        <v>0</v>
      </c>
      <c r="J147" s="41"/>
      <c r="K147" s="53"/>
      <c r="L147" s="42"/>
      <c r="M147" s="55"/>
      <c r="N147" s="43"/>
      <c r="O147" s="44"/>
      <c r="P147" s="83">
        <v>2025</v>
      </c>
      <c r="Q147" s="19">
        <f t="shared" si="11"/>
        <v>0</v>
      </c>
      <c r="R147" s="19">
        <v>0</v>
      </c>
      <c r="S147" s="19">
        <v>0</v>
      </c>
      <c r="T147" s="19">
        <v>0</v>
      </c>
      <c r="U147" s="19">
        <v>0</v>
      </c>
      <c r="V147" s="128"/>
    </row>
    <row r="148" spans="1:22" s="7" customFormat="1" ht="43.5" customHeight="1" x14ac:dyDescent="0.2">
      <c r="A148" s="78" t="s">
        <v>254</v>
      </c>
      <c r="B148" s="45" t="s">
        <v>325</v>
      </c>
      <c r="C148" s="49" t="s">
        <v>132</v>
      </c>
      <c r="D148" s="46" t="s">
        <v>121</v>
      </c>
      <c r="E148" s="47">
        <f>SUM(E149:E153)</f>
        <v>13580</v>
      </c>
      <c r="F148" s="47">
        <f>SUM(F149:F153)</f>
        <v>0</v>
      </c>
      <c r="G148" s="47">
        <f>SUM(G149:G153)</f>
        <v>0</v>
      </c>
      <c r="H148" s="47">
        <f>SUM(H149:H153)</f>
        <v>0</v>
      </c>
      <c r="I148" s="47"/>
      <c r="J148" s="48" t="s">
        <v>191</v>
      </c>
      <c r="K148" s="49" t="s">
        <v>133</v>
      </c>
      <c r="L148" s="50" t="s">
        <v>158</v>
      </c>
      <c r="M148" s="88" t="s">
        <v>272</v>
      </c>
      <c r="N148" s="73" t="s">
        <v>326</v>
      </c>
      <c r="O148" s="74"/>
      <c r="P148" s="46" t="s">
        <v>3</v>
      </c>
      <c r="Q148" s="19">
        <f t="shared" si="11"/>
        <v>24275.919999999998</v>
      </c>
      <c r="R148" s="19">
        <f>SUM(R149:R153)</f>
        <v>0</v>
      </c>
      <c r="S148" s="19">
        <f>SUM(S149:S153)</f>
        <v>0</v>
      </c>
      <c r="T148" s="19">
        <f>SUM(T149:T153)</f>
        <v>0</v>
      </c>
      <c r="U148" s="19">
        <f>SUM(U149:U153)</f>
        <v>24275.919999999998</v>
      </c>
      <c r="V148" s="128"/>
    </row>
    <row r="149" spans="1:22" s="7" customFormat="1" ht="43.5" customHeight="1" x14ac:dyDescent="0.2">
      <c r="A149" s="34"/>
      <c r="B149" s="9"/>
      <c r="C149" s="9"/>
      <c r="D149" s="46">
        <v>2021</v>
      </c>
      <c r="E149" s="47">
        <f>SUM(F149:I149)</f>
        <v>0</v>
      </c>
      <c r="F149" s="47">
        <v>0</v>
      </c>
      <c r="G149" s="47">
        <v>0</v>
      </c>
      <c r="H149" s="47">
        <v>0</v>
      </c>
      <c r="I149" s="47">
        <v>0</v>
      </c>
      <c r="J149" s="25"/>
      <c r="K149" s="53"/>
      <c r="L149" s="37"/>
      <c r="M149" s="72"/>
      <c r="N149" s="72"/>
      <c r="O149" s="75"/>
      <c r="P149" s="46">
        <v>2021</v>
      </c>
      <c r="Q149" s="19">
        <f t="shared" si="11"/>
        <v>0</v>
      </c>
      <c r="R149" s="19">
        <v>0</v>
      </c>
      <c r="S149" s="19">
        <v>0</v>
      </c>
      <c r="T149" s="19">
        <v>0</v>
      </c>
      <c r="U149" s="19">
        <v>0</v>
      </c>
      <c r="V149" s="128"/>
    </row>
    <row r="150" spans="1:22" s="7" customFormat="1" ht="43.5" customHeight="1" x14ac:dyDescent="0.2">
      <c r="A150" s="34"/>
      <c r="B150" s="9"/>
      <c r="C150" s="9"/>
      <c r="D150" s="46">
        <v>2022</v>
      </c>
      <c r="E150" s="47">
        <f>SUM(F150:I150)</f>
        <v>0</v>
      </c>
      <c r="F150" s="47">
        <v>0</v>
      </c>
      <c r="G150" s="47">
        <v>0</v>
      </c>
      <c r="H150" s="47">
        <v>0</v>
      </c>
      <c r="I150" s="47">
        <v>0</v>
      </c>
      <c r="J150" s="25"/>
      <c r="K150" s="53"/>
      <c r="L150" s="37"/>
      <c r="M150" s="72"/>
      <c r="N150" s="72"/>
      <c r="O150" s="75"/>
      <c r="P150" s="46">
        <v>2022</v>
      </c>
      <c r="Q150" s="19">
        <f t="shared" si="11"/>
        <v>635</v>
      </c>
      <c r="R150" s="19">
        <v>0</v>
      </c>
      <c r="S150" s="19">
        <v>0</v>
      </c>
      <c r="T150" s="19">
        <v>0</v>
      </c>
      <c r="U150" s="19">
        <v>635</v>
      </c>
      <c r="V150" s="128"/>
    </row>
    <row r="151" spans="1:22" s="7" customFormat="1" ht="43.5" customHeight="1" x14ac:dyDescent="0.2">
      <c r="A151" s="34"/>
      <c r="B151" s="9"/>
      <c r="C151" s="9"/>
      <c r="D151" s="46">
        <v>2023</v>
      </c>
      <c r="E151" s="47">
        <f>SUM(F151:I151)</f>
        <v>150</v>
      </c>
      <c r="F151" s="47">
        <v>0</v>
      </c>
      <c r="G151" s="47">
        <v>0</v>
      </c>
      <c r="H151" s="47">
        <v>0</v>
      </c>
      <c r="I151" s="47">
        <v>150</v>
      </c>
      <c r="J151" s="25"/>
      <c r="K151" s="53"/>
      <c r="L151" s="37"/>
      <c r="M151" s="72"/>
      <c r="N151" s="72"/>
      <c r="O151" s="75"/>
      <c r="P151" s="46">
        <v>2023</v>
      </c>
      <c r="Q151" s="19">
        <f t="shared" si="11"/>
        <v>23640.92</v>
      </c>
      <c r="R151" s="19">
        <v>0</v>
      </c>
      <c r="S151" s="19">
        <v>0</v>
      </c>
      <c r="T151" s="19">
        <v>0</v>
      </c>
      <c r="U151" s="19">
        <v>23640.92</v>
      </c>
      <c r="V151" s="128"/>
    </row>
    <row r="152" spans="1:22" s="7" customFormat="1" ht="43.5" customHeight="1" x14ac:dyDescent="0.2">
      <c r="A152" s="34"/>
      <c r="B152" s="9"/>
      <c r="C152" s="9"/>
      <c r="D152" s="46">
        <v>2024</v>
      </c>
      <c r="E152" s="47">
        <f>SUM(F152:I152)</f>
        <v>5500</v>
      </c>
      <c r="F152" s="47">
        <v>0</v>
      </c>
      <c r="G152" s="47">
        <v>0</v>
      </c>
      <c r="H152" s="47">
        <v>0</v>
      </c>
      <c r="I152" s="47">
        <v>5500</v>
      </c>
      <c r="J152" s="25"/>
      <c r="K152" s="53"/>
      <c r="L152" s="37"/>
      <c r="M152" s="72"/>
      <c r="N152" s="72"/>
      <c r="O152" s="75"/>
      <c r="P152" s="46">
        <v>2024</v>
      </c>
      <c r="Q152" s="19">
        <f t="shared" si="11"/>
        <v>0</v>
      </c>
      <c r="R152" s="19">
        <v>0</v>
      </c>
      <c r="S152" s="19">
        <v>0</v>
      </c>
      <c r="T152" s="19">
        <v>0</v>
      </c>
      <c r="U152" s="19">
        <v>0</v>
      </c>
      <c r="V152" s="128"/>
    </row>
    <row r="153" spans="1:22" s="7" customFormat="1" ht="188.25" customHeight="1" x14ac:dyDescent="0.2">
      <c r="A153" s="40"/>
      <c r="B153" s="89"/>
      <c r="C153" s="89"/>
      <c r="D153" s="83">
        <v>2025</v>
      </c>
      <c r="E153" s="87">
        <f>SUM(F153:I153)</f>
        <v>7930</v>
      </c>
      <c r="F153" s="87">
        <v>0</v>
      </c>
      <c r="G153" s="87">
        <v>0</v>
      </c>
      <c r="H153" s="87">
        <v>0</v>
      </c>
      <c r="I153" s="87">
        <v>7930</v>
      </c>
      <c r="J153" s="25"/>
      <c r="K153" s="90"/>
      <c r="L153" s="37"/>
      <c r="M153" s="72"/>
      <c r="N153" s="68"/>
      <c r="O153" s="77"/>
      <c r="P153" s="83">
        <v>2025</v>
      </c>
      <c r="Q153" s="19">
        <f t="shared" si="11"/>
        <v>0</v>
      </c>
      <c r="R153" s="19">
        <v>0</v>
      </c>
      <c r="S153" s="19">
        <v>0</v>
      </c>
      <c r="T153" s="19">
        <v>0</v>
      </c>
      <c r="U153" s="19">
        <v>0</v>
      </c>
      <c r="V153" s="128"/>
    </row>
    <row r="154" spans="1:22" s="7" customFormat="1" ht="18" x14ac:dyDescent="0.2">
      <c r="A154" s="91" t="s">
        <v>34</v>
      </c>
      <c r="B154" s="92" t="s">
        <v>35</v>
      </c>
      <c r="C154" s="89"/>
      <c r="D154" s="89"/>
      <c r="E154" s="89"/>
      <c r="F154" s="89"/>
      <c r="G154" s="89"/>
      <c r="H154" s="89"/>
      <c r="I154" s="89"/>
      <c r="J154" s="89"/>
      <c r="K154" s="89"/>
      <c r="L154" s="89"/>
      <c r="M154" s="89"/>
      <c r="N154" s="165"/>
      <c r="O154" s="165"/>
      <c r="P154" s="165"/>
      <c r="Q154" s="165"/>
      <c r="R154" s="165"/>
      <c r="S154" s="165"/>
      <c r="T154" s="165"/>
      <c r="U154" s="165"/>
      <c r="V154" s="128"/>
    </row>
    <row r="155" spans="1:22" s="7" customFormat="1" x14ac:dyDescent="0.2">
      <c r="A155" s="61" t="s">
        <v>36</v>
      </c>
      <c r="B155" s="93" t="s">
        <v>37</v>
      </c>
      <c r="C155" s="94"/>
      <c r="D155" s="94"/>
      <c r="E155" s="94"/>
      <c r="F155" s="94"/>
      <c r="G155" s="94"/>
      <c r="H155" s="94"/>
      <c r="I155" s="94"/>
      <c r="J155" s="94"/>
      <c r="K155" s="94"/>
      <c r="L155" s="94"/>
      <c r="M155" s="94"/>
      <c r="N155" s="166"/>
      <c r="O155" s="166"/>
      <c r="P155" s="166"/>
      <c r="Q155" s="166"/>
      <c r="R155" s="166"/>
      <c r="S155" s="166"/>
      <c r="T155" s="166"/>
      <c r="U155" s="167"/>
      <c r="V155" s="128"/>
    </row>
    <row r="156" spans="1:22" s="7" customFormat="1" ht="31.5" customHeight="1" x14ac:dyDescent="0.2">
      <c r="A156" s="161" t="s">
        <v>38</v>
      </c>
      <c r="B156" s="25" t="s">
        <v>327</v>
      </c>
      <c r="C156" s="26">
        <v>2021</v>
      </c>
      <c r="D156" s="27" t="s">
        <v>3</v>
      </c>
      <c r="E156" s="28">
        <f>SUM(E157:E161)</f>
        <v>15000</v>
      </c>
      <c r="F156" s="28">
        <f>SUM(F157:F161)</f>
        <v>0</v>
      </c>
      <c r="G156" s="28">
        <f>SUM(G157:G161)</f>
        <v>0</v>
      </c>
      <c r="H156" s="28">
        <f>SUM(H157:H161)</f>
        <v>0</v>
      </c>
      <c r="I156" s="28">
        <f>SUM(I157:I161)</f>
        <v>15000</v>
      </c>
      <c r="J156" s="25" t="s">
        <v>192</v>
      </c>
      <c r="K156" s="26" t="s">
        <v>84</v>
      </c>
      <c r="L156" s="26" t="s">
        <v>90</v>
      </c>
      <c r="M156" s="29" t="s">
        <v>193</v>
      </c>
      <c r="N156" s="30" t="s">
        <v>328</v>
      </c>
      <c r="O156" s="31"/>
      <c r="P156" s="46" t="s">
        <v>3</v>
      </c>
      <c r="Q156" s="19">
        <f t="shared" ref="Q156:Q161" si="12">R156+S156+T156+U156</f>
        <v>0</v>
      </c>
      <c r="R156" s="19">
        <f>SUM(R157:R161)</f>
        <v>0</v>
      </c>
      <c r="S156" s="19">
        <f>SUM(S157:S161)</f>
        <v>0</v>
      </c>
      <c r="T156" s="19">
        <f>SUM(T157:T161)</f>
        <v>0</v>
      </c>
      <c r="U156" s="19">
        <f>SUM(U157:U161)</f>
        <v>0</v>
      </c>
      <c r="V156" s="128"/>
    </row>
    <row r="157" spans="1:22" s="7" customFormat="1" ht="31.5" customHeight="1" x14ac:dyDescent="0.2">
      <c r="A157" s="34"/>
      <c r="B157" s="34"/>
      <c r="C157" s="34"/>
      <c r="D157" s="35">
        <v>2021</v>
      </c>
      <c r="E157" s="36">
        <f>SUM(F157:I157)</f>
        <v>15000</v>
      </c>
      <c r="F157" s="36">
        <v>0</v>
      </c>
      <c r="G157" s="36">
        <v>0</v>
      </c>
      <c r="H157" s="36">
        <v>0</v>
      </c>
      <c r="I157" s="36">
        <v>15000</v>
      </c>
      <c r="J157" s="25"/>
      <c r="K157" s="37"/>
      <c r="L157" s="37"/>
      <c r="M157" s="16"/>
      <c r="N157" s="38"/>
      <c r="O157" s="39"/>
      <c r="P157" s="46">
        <v>2021</v>
      </c>
      <c r="Q157" s="19">
        <f t="shared" si="12"/>
        <v>0</v>
      </c>
      <c r="R157" s="33">
        <v>0</v>
      </c>
      <c r="S157" s="19">
        <v>0</v>
      </c>
      <c r="T157" s="19">
        <v>0</v>
      </c>
      <c r="U157" s="19">
        <v>0</v>
      </c>
      <c r="V157" s="128"/>
    </row>
    <row r="158" spans="1:22" s="7" customFormat="1" ht="31.5" customHeight="1" x14ac:dyDescent="0.2">
      <c r="A158" s="34"/>
      <c r="B158" s="34"/>
      <c r="C158" s="34"/>
      <c r="D158" s="35">
        <v>2022</v>
      </c>
      <c r="E158" s="36">
        <f t="shared" ref="E158:E197" si="13">SUM(F158:I158)</f>
        <v>0</v>
      </c>
      <c r="F158" s="36">
        <v>0</v>
      </c>
      <c r="G158" s="36">
        <v>0</v>
      </c>
      <c r="H158" s="36">
        <v>0</v>
      </c>
      <c r="I158" s="36">
        <v>0</v>
      </c>
      <c r="J158" s="25"/>
      <c r="K158" s="37"/>
      <c r="L158" s="37"/>
      <c r="M158" s="16"/>
      <c r="N158" s="38"/>
      <c r="O158" s="39"/>
      <c r="P158" s="46">
        <v>2022</v>
      </c>
      <c r="Q158" s="19">
        <f t="shared" si="12"/>
        <v>0</v>
      </c>
      <c r="R158" s="19">
        <v>0</v>
      </c>
      <c r="S158" s="19">
        <v>0</v>
      </c>
      <c r="T158" s="19">
        <v>0</v>
      </c>
      <c r="U158" s="19">
        <v>0</v>
      </c>
      <c r="V158" s="128"/>
    </row>
    <row r="159" spans="1:22" s="7" customFormat="1" ht="31.5" customHeight="1" x14ac:dyDescent="0.2">
      <c r="A159" s="34"/>
      <c r="B159" s="34"/>
      <c r="C159" s="34"/>
      <c r="D159" s="35">
        <v>2023</v>
      </c>
      <c r="E159" s="36">
        <f t="shared" si="13"/>
        <v>0</v>
      </c>
      <c r="F159" s="36">
        <v>0</v>
      </c>
      <c r="G159" s="36">
        <v>0</v>
      </c>
      <c r="H159" s="36">
        <v>0</v>
      </c>
      <c r="I159" s="36">
        <v>0</v>
      </c>
      <c r="J159" s="25"/>
      <c r="K159" s="37"/>
      <c r="L159" s="37"/>
      <c r="M159" s="16"/>
      <c r="N159" s="38"/>
      <c r="O159" s="39"/>
      <c r="P159" s="46">
        <v>2023</v>
      </c>
      <c r="Q159" s="19">
        <f t="shared" si="12"/>
        <v>0</v>
      </c>
      <c r="R159" s="19">
        <v>0</v>
      </c>
      <c r="S159" s="19">
        <v>0</v>
      </c>
      <c r="T159" s="19">
        <v>0</v>
      </c>
      <c r="U159" s="19">
        <v>0</v>
      </c>
      <c r="V159" s="128"/>
    </row>
    <row r="160" spans="1:22" s="7" customFormat="1" ht="31.5" customHeight="1" x14ac:dyDescent="0.2">
      <c r="A160" s="34"/>
      <c r="B160" s="34"/>
      <c r="C160" s="34"/>
      <c r="D160" s="35">
        <v>2024</v>
      </c>
      <c r="E160" s="36">
        <f t="shared" si="13"/>
        <v>0</v>
      </c>
      <c r="F160" s="36">
        <v>0</v>
      </c>
      <c r="G160" s="36">
        <v>0</v>
      </c>
      <c r="H160" s="36">
        <v>0</v>
      </c>
      <c r="I160" s="36">
        <v>0</v>
      </c>
      <c r="J160" s="25"/>
      <c r="K160" s="37"/>
      <c r="L160" s="37"/>
      <c r="M160" s="16"/>
      <c r="N160" s="38"/>
      <c r="O160" s="39"/>
      <c r="P160" s="46">
        <v>2024</v>
      </c>
      <c r="Q160" s="19">
        <f t="shared" si="12"/>
        <v>0</v>
      </c>
      <c r="R160" s="19">
        <v>0</v>
      </c>
      <c r="S160" s="19">
        <v>0</v>
      </c>
      <c r="T160" s="19">
        <v>0</v>
      </c>
      <c r="U160" s="19">
        <v>0</v>
      </c>
      <c r="V160" s="128"/>
    </row>
    <row r="161" spans="1:22" s="7" customFormat="1" ht="95.25" customHeight="1" x14ac:dyDescent="0.2">
      <c r="A161" s="40"/>
      <c r="B161" s="40"/>
      <c r="C161" s="40"/>
      <c r="D161" s="35">
        <v>2025</v>
      </c>
      <c r="E161" s="36">
        <f t="shared" si="13"/>
        <v>0</v>
      </c>
      <c r="F161" s="36">
        <v>0</v>
      </c>
      <c r="G161" s="36">
        <v>0</v>
      </c>
      <c r="H161" s="36">
        <v>0</v>
      </c>
      <c r="I161" s="36">
        <v>0</v>
      </c>
      <c r="J161" s="41"/>
      <c r="K161" s="42"/>
      <c r="L161" s="42"/>
      <c r="M161" s="20"/>
      <c r="N161" s="43"/>
      <c r="O161" s="44"/>
      <c r="P161" s="46">
        <v>2025</v>
      </c>
      <c r="Q161" s="19">
        <f t="shared" si="12"/>
        <v>0</v>
      </c>
      <c r="R161" s="19">
        <v>0</v>
      </c>
      <c r="S161" s="19">
        <v>0</v>
      </c>
      <c r="T161" s="19">
        <v>0</v>
      </c>
      <c r="U161" s="19">
        <v>0</v>
      </c>
      <c r="V161" s="128"/>
    </row>
    <row r="162" spans="1:22" s="7" customFormat="1" ht="28.5" customHeight="1" x14ac:dyDescent="0.2">
      <c r="A162" s="78" t="s">
        <v>39</v>
      </c>
      <c r="B162" s="48" t="s">
        <v>329</v>
      </c>
      <c r="C162" s="50" t="s">
        <v>62</v>
      </c>
      <c r="D162" s="35" t="s">
        <v>3</v>
      </c>
      <c r="E162" s="36">
        <f>SUM(E163:E167)</f>
        <v>84310.1</v>
      </c>
      <c r="F162" s="36">
        <f>SUM(F163:F167)</f>
        <v>18874.799999999996</v>
      </c>
      <c r="G162" s="36">
        <f>SUM(G163:G167)</f>
        <v>65435.3</v>
      </c>
      <c r="H162" s="36">
        <f>SUM(H163:H167)</f>
        <v>0</v>
      </c>
      <c r="I162" s="36">
        <f>SUM(I163:I167)</f>
        <v>0</v>
      </c>
      <c r="J162" s="48" t="s">
        <v>194</v>
      </c>
      <c r="K162" s="50" t="s">
        <v>90</v>
      </c>
      <c r="L162" s="50" t="s">
        <v>90</v>
      </c>
      <c r="M162" s="51" t="s">
        <v>109</v>
      </c>
      <c r="N162" s="73" t="s">
        <v>330</v>
      </c>
      <c r="O162" s="74"/>
      <c r="P162" s="46" t="s">
        <v>3</v>
      </c>
      <c r="Q162" s="95">
        <f>R162+S162+T162+U162</f>
        <v>119408.88</v>
      </c>
      <c r="R162" s="95">
        <f>SUM(R163:R167)</f>
        <v>39012.839999999997</v>
      </c>
      <c r="S162" s="95">
        <f>SUM(S163:S167)</f>
        <v>80396.040000000008</v>
      </c>
      <c r="T162" s="95">
        <f>SUM(T163:T167)</f>
        <v>0</v>
      </c>
      <c r="U162" s="95">
        <f>SUM(U163:U167)</f>
        <v>0</v>
      </c>
      <c r="V162" s="128"/>
    </row>
    <row r="163" spans="1:22" s="7" customFormat="1" ht="28.5" customHeight="1" x14ac:dyDescent="0.2">
      <c r="A163" s="34"/>
      <c r="B163" s="34"/>
      <c r="C163" s="34"/>
      <c r="D163" s="35">
        <v>2021</v>
      </c>
      <c r="E163" s="36">
        <f>F163+G163+H163+I163</f>
        <v>58010.1</v>
      </c>
      <c r="F163" s="36">
        <v>16427.099999999999</v>
      </c>
      <c r="G163" s="36">
        <v>41583</v>
      </c>
      <c r="H163" s="36">
        <v>0</v>
      </c>
      <c r="I163" s="36">
        <v>0</v>
      </c>
      <c r="J163" s="25"/>
      <c r="K163" s="37"/>
      <c r="L163" s="37"/>
      <c r="M163" s="16"/>
      <c r="N163" s="72"/>
      <c r="O163" s="75"/>
      <c r="P163" s="46">
        <v>2021</v>
      </c>
      <c r="Q163" s="95">
        <f t="shared" ref="Q163:Q215" si="14">R163+S163+T163+U163</f>
        <v>59144.6</v>
      </c>
      <c r="R163" s="162">
        <v>14690.1</v>
      </c>
      <c r="S163" s="162">
        <v>44454.5</v>
      </c>
      <c r="T163" s="162">
        <v>0</v>
      </c>
      <c r="U163" s="163">
        <v>0</v>
      </c>
      <c r="V163" s="128"/>
    </row>
    <row r="164" spans="1:22" s="7" customFormat="1" ht="28.5" customHeight="1" x14ac:dyDescent="0.2">
      <c r="A164" s="34"/>
      <c r="B164" s="34"/>
      <c r="C164" s="34"/>
      <c r="D164" s="35">
        <v>2022</v>
      </c>
      <c r="E164" s="36">
        <f t="shared" si="13"/>
        <v>600</v>
      </c>
      <c r="F164" s="36">
        <v>600</v>
      </c>
      <c r="G164" s="36">
        <v>0</v>
      </c>
      <c r="H164" s="36">
        <v>0</v>
      </c>
      <c r="I164" s="36">
        <v>0</v>
      </c>
      <c r="J164" s="25"/>
      <c r="K164" s="37"/>
      <c r="L164" s="37"/>
      <c r="M164" s="16"/>
      <c r="N164" s="72"/>
      <c r="O164" s="75"/>
      <c r="P164" s="46">
        <v>2022</v>
      </c>
      <c r="Q164" s="95">
        <f t="shared" si="14"/>
        <v>12251.9</v>
      </c>
      <c r="R164" s="95">
        <v>12251.9</v>
      </c>
      <c r="S164" s="19">
        <v>0</v>
      </c>
      <c r="T164" s="19">
        <v>0</v>
      </c>
      <c r="U164" s="19">
        <v>0</v>
      </c>
      <c r="V164" s="128"/>
    </row>
    <row r="165" spans="1:22" s="7" customFormat="1" ht="28.5" customHeight="1" x14ac:dyDescent="0.2">
      <c r="A165" s="34"/>
      <c r="B165" s="34"/>
      <c r="C165" s="34"/>
      <c r="D165" s="35">
        <v>2023</v>
      </c>
      <c r="E165" s="36">
        <f t="shared" si="13"/>
        <v>7700</v>
      </c>
      <c r="F165" s="36">
        <v>553.6</v>
      </c>
      <c r="G165" s="36">
        <v>7146.4</v>
      </c>
      <c r="H165" s="36">
        <v>0</v>
      </c>
      <c r="I165" s="36">
        <v>0</v>
      </c>
      <c r="J165" s="25"/>
      <c r="K165" s="37"/>
      <c r="L165" s="37"/>
      <c r="M165" s="16"/>
      <c r="N165" s="72"/>
      <c r="O165" s="75"/>
      <c r="P165" s="46">
        <v>2023</v>
      </c>
      <c r="Q165" s="95">
        <f t="shared" si="14"/>
        <v>48012.380000000005</v>
      </c>
      <c r="R165" s="95">
        <v>12070.84</v>
      </c>
      <c r="S165" s="95">
        <v>35941.54</v>
      </c>
      <c r="T165" s="95">
        <v>0</v>
      </c>
      <c r="U165" s="19">
        <v>0</v>
      </c>
      <c r="V165" s="128"/>
    </row>
    <row r="166" spans="1:22" s="7" customFormat="1" ht="28.5" customHeight="1" x14ac:dyDescent="0.2">
      <c r="A166" s="34"/>
      <c r="B166" s="34"/>
      <c r="C166" s="34"/>
      <c r="D166" s="35">
        <v>2024</v>
      </c>
      <c r="E166" s="36">
        <f>SUM(F166:I166)</f>
        <v>18000</v>
      </c>
      <c r="F166" s="36">
        <v>1294.0999999999999</v>
      </c>
      <c r="G166" s="36">
        <v>16705.900000000001</v>
      </c>
      <c r="H166" s="36">
        <v>0</v>
      </c>
      <c r="I166" s="36">
        <v>0</v>
      </c>
      <c r="J166" s="25"/>
      <c r="K166" s="37"/>
      <c r="L166" s="37"/>
      <c r="M166" s="16"/>
      <c r="N166" s="72"/>
      <c r="O166" s="75"/>
      <c r="P166" s="46">
        <v>2024</v>
      </c>
      <c r="Q166" s="95">
        <f t="shared" si="14"/>
        <v>0</v>
      </c>
      <c r="R166" s="19">
        <v>0</v>
      </c>
      <c r="S166" s="19">
        <v>0</v>
      </c>
      <c r="T166" s="19">
        <v>0</v>
      </c>
      <c r="U166" s="19">
        <v>0</v>
      </c>
      <c r="V166" s="128"/>
    </row>
    <row r="167" spans="1:22" s="7" customFormat="1" ht="177" customHeight="1" x14ac:dyDescent="0.2">
      <c r="A167" s="40"/>
      <c r="B167" s="40"/>
      <c r="C167" s="40"/>
      <c r="D167" s="35">
        <v>2025</v>
      </c>
      <c r="E167" s="36">
        <f t="shared" si="13"/>
        <v>0</v>
      </c>
      <c r="F167" s="36">
        <v>0</v>
      </c>
      <c r="G167" s="36">
        <v>0</v>
      </c>
      <c r="H167" s="36">
        <v>0</v>
      </c>
      <c r="I167" s="36">
        <v>0</v>
      </c>
      <c r="J167" s="41"/>
      <c r="K167" s="42"/>
      <c r="L167" s="42"/>
      <c r="M167" s="20"/>
      <c r="N167" s="68"/>
      <c r="O167" s="77"/>
      <c r="P167" s="46">
        <v>2025</v>
      </c>
      <c r="Q167" s="95">
        <f t="shared" si="14"/>
        <v>0</v>
      </c>
      <c r="R167" s="19">
        <v>0</v>
      </c>
      <c r="S167" s="19">
        <v>0</v>
      </c>
      <c r="T167" s="19">
        <v>0</v>
      </c>
      <c r="U167" s="19">
        <v>0</v>
      </c>
      <c r="V167" s="128"/>
    </row>
    <row r="168" spans="1:22" s="7" customFormat="1" ht="83.25" customHeight="1" x14ac:dyDescent="0.2">
      <c r="A168" s="78" t="s">
        <v>40</v>
      </c>
      <c r="B168" s="48" t="s">
        <v>331</v>
      </c>
      <c r="C168" s="50" t="s">
        <v>45</v>
      </c>
      <c r="D168" s="35" t="s">
        <v>3</v>
      </c>
      <c r="E168" s="36">
        <f>SUM(E169:E173)</f>
        <v>101369.1</v>
      </c>
      <c r="F168" s="36">
        <f>SUM(F169:F173)</f>
        <v>48929.799999999996</v>
      </c>
      <c r="G168" s="36">
        <f>SUM(G169:G173)</f>
        <v>52439.3</v>
      </c>
      <c r="H168" s="36">
        <f>SUM(H169:H173)</f>
        <v>0</v>
      </c>
      <c r="I168" s="36">
        <f>SUM(I169:I173)</f>
        <v>0</v>
      </c>
      <c r="J168" s="48" t="s">
        <v>195</v>
      </c>
      <c r="K168" s="50" t="s">
        <v>86</v>
      </c>
      <c r="L168" s="50" t="s">
        <v>90</v>
      </c>
      <c r="M168" s="51" t="s">
        <v>110</v>
      </c>
      <c r="N168" s="73" t="s">
        <v>332</v>
      </c>
      <c r="O168" s="74"/>
      <c r="P168" s="46" t="s">
        <v>3</v>
      </c>
      <c r="Q168" s="95">
        <f t="shared" si="14"/>
        <v>126730.53603</v>
      </c>
      <c r="R168" s="19">
        <f>SUM(R169:R173)</f>
        <v>74291.254740000004</v>
      </c>
      <c r="S168" s="19">
        <f>SUM(S169:S173)</f>
        <v>52439.281289999999</v>
      </c>
      <c r="T168" s="19">
        <f>SUM(T169:T173)</f>
        <v>0</v>
      </c>
      <c r="U168" s="19">
        <f>SUM(U169:U173)</f>
        <v>0</v>
      </c>
      <c r="V168" s="128"/>
    </row>
    <row r="169" spans="1:22" s="7" customFormat="1" ht="83.25" customHeight="1" x14ac:dyDescent="0.2">
      <c r="A169" s="34"/>
      <c r="B169" s="34"/>
      <c r="C169" s="34"/>
      <c r="D169" s="35">
        <v>2021</v>
      </c>
      <c r="E169" s="36">
        <f>SUM(F169:I169)</f>
        <v>41506.6</v>
      </c>
      <c r="F169" s="36">
        <v>2984.1</v>
      </c>
      <c r="G169" s="36">
        <v>38522.5</v>
      </c>
      <c r="H169" s="36">
        <v>0</v>
      </c>
      <c r="I169" s="36">
        <v>0</v>
      </c>
      <c r="J169" s="25"/>
      <c r="K169" s="37"/>
      <c r="L169" s="37"/>
      <c r="M169" s="16"/>
      <c r="N169" s="72"/>
      <c r="O169" s="75"/>
      <c r="P169" s="46">
        <v>2021</v>
      </c>
      <c r="Q169" s="95">
        <f t="shared" si="14"/>
        <v>41506.536029999996</v>
      </c>
      <c r="R169" s="168">
        <f>2984054.74/1000</f>
        <v>2984.05474</v>
      </c>
      <c r="S169" s="168">
        <f>38522481.29/1000</f>
        <v>38522.481289999996</v>
      </c>
      <c r="T169" s="19">
        <v>0</v>
      </c>
      <c r="U169" s="19">
        <v>0</v>
      </c>
      <c r="V169" s="128"/>
    </row>
    <row r="170" spans="1:22" s="7" customFormat="1" ht="83.25" customHeight="1" x14ac:dyDescent="0.2">
      <c r="A170" s="34"/>
      <c r="B170" s="34"/>
      <c r="C170" s="34"/>
      <c r="D170" s="35">
        <v>2022</v>
      </c>
      <c r="E170" s="36">
        <f t="shared" si="13"/>
        <v>59862.5</v>
      </c>
      <c r="F170" s="36">
        <f>37507.2+8438.5</f>
        <v>45945.7</v>
      </c>
      <c r="G170" s="36">
        <v>13916.8</v>
      </c>
      <c r="H170" s="36">
        <v>0</v>
      </c>
      <c r="I170" s="36">
        <v>0</v>
      </c>
      <c r="J170" s="25"/>
      <c r="K170" s="37"/>
      <c r="L170" s="37"/>
      <c r="M170" s="16"/>
      <c r="N170" s="72"/>
      <c r="O170" s="75"/>
      <c r="P170" s="46">
        <v>2022</v>
      </c>
      <c r="Q170" s="95">
        <f t="shared" si="14"/>
        <v>85224</v>
      </c>
      <c r="R170" s="105">
        <v>71307.199999999997</v>
      </c>
      <c r="S170" s="105">
        <v>13916.8</v>
      </c>
      <c r="T170" s="19">
        <v>0</v>
      </c>
      <c r="U170" s="19">
        <v>0</v>
      </c>
      <c r="V170" s="128"/>
    </row>
    <row r="171" spans="1:22" s="7" customFormat="1" ht="83.25" customHeight="1" x14ac:dyDescent="0.2">
      <c r="A171" s="34"/>
      <c r="B171" s="34"/>
      <c r="C171" s="34"/>
      <c r="D171" s="35">
        <v>2023</v>
      </c>
      <c r="E171" s="36">
        <f t="shared" si="13"/>
        <v>0</v>
      </c>
      <c r="F171" s="36">
        <v>0</v>
      </c>
      <c r="G171" s="36">
        <v>0</v>
      </c>
      <c r="H171" s="36">
        <v>0</v>
      </c>
      <c r="I171" s="36">
        <v>0</v>
      </c>
      <c r="J171" s="25"/>
      <c r="K171" s="37"/>
      <c r="L171" s="37"/>
      <c r="M171" s="16"/>
      <c r="N171" s="72"/>
      <c r="O171" s="75"/>
      <c r="P171" s="46">
        <v>2023</v>
      </c>
      <c r="Q171" s="95">
        <f t="shared" si="14"/>
        <v>0</v>
      </c>
      <c r="R171" s="19">
        <f>SUM(S171:V171)</f>
        <v>0</v>
      </c>
      <c r="S171" s="19">
        <f t="shared" ref="S171:U172" si="15">SUM(T171:W171)</f>
        <v>0</v>
      </c>
      <c r="T171" s="19">
        <f t="shared" si="15"/>
        <v>0</v>
      </c>
      <c r="U171" s="19">
        <f t="shared" si="15"/>
        <v>0</v>
      </c>
      <c r="V171" s="128"/>
    </row>
    <row r="172" spans="1:22" s="7" customFormat="1" ht="83.25" customHeight="1" x14ac:dyDescent="0.2">
      <c r="A172" s="34"/>
      <c r="B172" s="34"/>
      <c r="C172" s="34"/>
      <c r="D172" s="35">
        <v>2024</v>
      </c>
      <c r="E172" s="36">
        <f t="shared" si="13"/>
        <v>0</v>
      </c>
      <c r="F172" s="36">
        <v>0</v>
      </c>
      <c r="G172" s="36">
        <v>0</v>
      </c>
      <c r="H172" s="36">
        <v>0</v>
      </c>
      <c r="I172" s="36">
        <v>0</v>
      </c>
      <c r="J172" s="25"/>
      <c r="K172" s="37"/>
      <c r="L172" s="37"/>
      <c r="M172" s="16"/>
      <c r="N172" s="72"/>
      <c r="O172" s="75"/>
      <c r="P172" s="46">
        <v>2024</v>
      </c>
      <c r="Q172" s="95">
        <f t="shared" si="14"/>
        <v>0</v>
      </c>
      <c r="R172" s="19">
        <f>SUM(S172:V172)</f>
        <v>0</v>
      </c>
      <c r="S172" s="19">
        <f t="shared" si="15"/>
        <v>0</v>
      </c>
      <c r="T172" s="19">
        <f t="shared" si="15"/>
        <v>0</v>
      </c>
      <c r="U172" s="19">
        <f t="shared" si="15"/>
        <v>0</v>
      </c>
      <c r="V172" s="128"/>
    </row>
    <row r="173" spans="1:22" s="7" customFormat="1" ht="130.5" customHeight="1" x14ac:dyDescent="0.2">
      <c r="A173" s="40"/>
      <c r="B173" s="40"/>
      <c r="C173" s="40"/>
      <c r="D173" s="35">
        <v>2025</v>
      </c>
      <c r="E173" s="36">
        <f t="shared" si="13"/>
        <v>0</v>
      </c>
      <c r="F173" s="36">
        <v>0</v>
      </c>
      <c r="G173" s="36">
        <v>0</v>
      </c>
      <c r="H173" s="36">
        <v>0</v>
      </c>
      <c r="I173" s="36">
        <v>0</v>
      </c>
      <c r="J173" s="41"/>
      <c r="K173" s="42"/>
      <c r="L173" s="42"/>
      <c r="M173" s="20"/>
      <c r="N173" s="68"/>
      <c r="O173" s="77"/>
      <c r="P173" s="46">
        <v>2025</v>
      </c>
      <c r="Q173" s="95">
        <f t="shared" si="14"/>
        <v>0</v>
      </c>
      <c r="R173" s="19">
        <f>SUM(S173:V173)</f>
        <v>0</v>
      </c>
      <c r="S173" s="19">
        <f>SUM(T173:W173)</f>
        <v>0</v>
      </c>
      <c r="T173" s="19">
        <f>SUM(U173:X173)</f>
        <v>0</v>
      </c>
      <c r="U173" s="19">
        <f>SUM(V173:Y173)</f>
        <v>0</v>
      </c>
      <c r="V173" s="128"/>
    </row>
    <row r="174" spans="1:22" s="7" customFormat="1" ht="26.25" customHeight="1" x14ac:dyDescent="0.2">
      <c r="A174" s="78" t="s">
        <v>41</v>
      </c>
      <c r="B174" s="48" t="s">
        <v>333</v>
      </c>
      <c r="C174" s="50">
        <v>2023</v>
      </c>
      <c r="D174" s="35" t="s">
        <v>3</v>
      </c>
      <c r="E174" s="36">
        <f>SUM(E175:E179)</f>
        <v>15000</v>
      </c>
      <c r="F174" s="36">
        <f>SUM(F175:F179)</f>
        <v>1078.4000000000001</v>
      </c>
      <c r="G174" s="36">
        <f>SUM(G175:G179)</f>
        <v>13921.6</v>
      </c>
      <c r="H174" s="36">
        <f>SUM(H175:H179)</f>
        <v>0</v>
      </c>
      <c r="I174" s="36">
        <f>SUM(I175:I179)</f>
        <v>0</v>
      </c>
      <c r="J174" s="48" t="s">
        <v>196</v>
      </c>
      <c r="K174" s="50" t="s">
        <v>90</v>
      </c>
      <c r="L174" s="50" t="s">
        <v>90</v>
      </c>
      <c r="M174" s="51" t="s">
        <v>108</v>
      </c>
      <c r="N174" s="30" t="s">
        <v>334</v>
      </c>
      <c r="O174" s="31"/>
      <c r="P174" s="46" t="s">
        <v>3</v>
      </c>
      <c r="Q174" s="95">
        <f t="shared" si="14"/>
        <v>0</v>
      </c>
      <c r="R174" s="19">
        <f>SUM(R175:R179)</f>
        <v>0</v>
      </c>
      <c r="S174" s="19">
        <f>SUM(S175:S179)</f>
        <v>0</v>
      </c>
      <c r="T174" s="19">
        <f>SUM(T175:T179)</f>
        <v>0</v>
      </c>
      <c r="U174" s="19">
        <f>SUM(U175:U179)</f>
        <v>0</v>
      </c>
      <c r="V174" s="128"/>
    </row>
    <row r="175" spans="1:22" s="7" customFormat="1" ht="26.25" customHeight="1" x14ac:dyDescent="0.2">
      <c r="A175" s="34"/>
      <c r="B175" s="34"/>
      <c r="C175" s="34"/>
      <c r="D175" s="35">
        <v>2021</v>
      </c>
      <c r="E175" s="36">
        <f>SUM(F175:I175)</f>
        <v>0</v>
      </c>
      <c r="F175" s="36">
        <v>0</v>
      </c>
      <c r="G175" s="36">
        <v>0</v>
      </c>
      <c r="H175" s="36">
        <v>0</v>
      </c>
      <c r="I175" s="36">
        <v>0</v>
      </c>
      <c r="J175" s="25"/>
      <c r="K175" s="37"/>
      <c r="L175" s="37"/>
      <c r="M175" s="16"/>
      <c r="N175" s="38"/>
      <c r="O175" s="39"/>
      <c r="P175" s="46">
        <v>2021</v>
      </c>
      <c r="Q175" s="95">
        <f t="shared" si="14"/>
        <v>0</v>
      </c>
      <c r="R175" s="19">
        <v>0</v>
      </c>
      <c r="S175" s="19">
        <v>0</v>
      </c>
      <c r="T175" s="19">
        <v>0</v>
      </c>
      <c r="U175" s="19">
        <v>0</v>
      </c>
      <c r="V175" s="128"/>
    </row>
    <row r="176" spans="1:22" s="7" customFormat="1" ht="26.25" customHeight="1" x14ac:dyDescent="0.2">
      <c r="A176" s="34"/>
      <c r="B176" s="34"/>
      <c r="C176" s="34"/>
      <c r="D176" s="35">
        <v>2022</v>
      </c>
      <c r="E176" s="36">
        <f t="shared" si="13"/>
        <v>0</v>
      </c>
      <c r="F176" s="36">
        <v>0</v>
      </c>
      <c r="G176" s="36">
        <v>0</v>
      </c>
      <c r="H176" s="36">
        <v>0</v>
      </c>
      <c r="I176" s="36">
        <v>0</v>
      </c>
      <c r="J176" s="25"/>
      <c r="K176" s="37"/>
      <c r="L176" s="37"/>
      <c r="M176" s="16"/>
      <c r="N176" s="38"/>
      <c r="O176" s="39"/>
      <c r="P176" s="46">
        <v>2022</v>
      </c>
      <c r="Q176" s="95">
        <f t="shared" si="14"/>
        <v>0</v>
      </c>
      <c r="R176" s="19">
        <v>0</v>
      </c>
      <c r="S176" s="19">
        <v>0</v>
      </c>
      <c r="T176" s="19">
        <v>0</v>
      </c>
      <c r="U176" s="19">
        <v>0</v>
      </c>
      <c r="V176" s="128"/>
    </row>
    <row r="177" spans="1:22" s="7" customFormat="1" ht="26.25" customHeight="1" x14ac:dyDescent="0.2">
      <c r="A177" s="34"/>
      <c r="B177" s="34"/>
      <c r="C177" s="34"/>
      <c r="D177" s="35">
        <v>2023</v>
      </c>
      <c r="E177" s="36">
        <f>SUM(F177:I177)</f>
        <v>15000</v>
      </c>
      <c r="F177" s="36">
        <v>1078.4000000000001</v>
      </c>
      <c r="G177" s="36">
        <v>13921.6</v>
      </c>
      <c r="H177" s="36">
        <v>0</v>
      </c>
      <c r="I177" s="36">
        <v>0</v>
      </c>
      <c r="J177" s="25"/>
      <c r="K177" s="37"/>
      <c r="L177" s="37"/>
      <c r="M177" s="16"/>
      <c r="N177" s="38"/>
      <c r="O177" s="39"/>
      <c r="P177" s="46">
        <v>2023</v>
      </c>
      <c r="Q177" s="95">
        <f t="shared" si="14"/>
        <v>0</v>
      </c>
      <c r="R177" s="19">
        <v>0</v>
      </c>
      <c r="S177" s="19">
        <v>0</v>
      </c>
      <c r="T177" s="19">
        <v>0</v>
      </c>
      <c r="U177" s="19">
        <v>0</v>
      </c>
      <c r="V177" s="128"/>
    </row>
    <row r="178" spans="1:22" s="7" customFormat="1" ht="26.25" customHeight="1" x14ac:dyDescent="0.2">
      <c r="A178" s="34"/>
      <c r="B178" s="34"/>
      <c r="C178" s="34"/>
      <c r="D178" s="35">
        <v>2024</v>
      </c>
      <c r="E178" s="36">
        <f t="shared" si="13"/>
        <v>0</v>
      </c>
      <c r="F178" s="36">
        <v>0</v>
      </c>
      <c r="G178" s="36">
        <v>0</v>
      </c>
      <c r="H178" s="36">
        <v>0</v>
      </c>
      <c r="I178" s="36">
        <v>0</v>
      </c>
      <c r="J178" s="25"/>
      <c r="K178" s="37"/>
      <c r="L178" s="37"/>
      <c r="M178" s="16"/>
      <c r="N178" s="38"/>
      <c r="O178" s="39"/>
      <c r="P178" s="46">
        <v>2024</v>
      </c>
      <c r="Q178" s="95">
        <f t="shared" si="14"/>
        <v>0</v>
      </c>
      <c r="R178" s="19">
        <v>0</v>
      </c>
      <c r="S178" s="19">
        <v>0</v>
      </c>
      <c r="T178" s="19">
        <v>0</v>
      </c>
      <c r="U178" s="19">
        <v>0</v>
      </c>
      <c r="V178" s="128"/>
    </row>
    <row r="179" spans="1:22" s="7" customFormat="1" ht="118.5" customHeight="1" x14ac:dyDescent="0.2">
      <c r="A179" s="40"/>
      <c r="B179" s="40"/>
      <c r="C179" s="40"/>
      <c r="D179" s="35">
        <v>2025</v>
      </c>
      <c r="E179" s="36">
        <f t="shared" si="13"/>
        <v>0</v>
      </c>
      <c r="F179" s="36">
        <v>0</v>
      </c>
      <c r="G179" s="36">
        <v>0</v>
      </c>
      <c r="H179" s="36">
        <v>0</v>
      </c>
      <c r="I179" s="36">
        <v>0</v>
      </c>
      <c r="J179" s="41"/>
      <c r="K179" s="42"/>
      <c r="L179" s="42"/>
      <c r="M179" s="20"/>
      <c r="N179" s="43"/>
      <c r="O179" s="44"/>
      <c r="P179" s="46">
        <v>2025</v>
      </c>
      <c r="Q179" s="95">
        <f t="shared" si="14"/>
        <v>0</v>
      </c>
      <c r="R179" s="19">
        <v>0</v>
      </c>
      <c r="S179" s="19">
        <v>0</v>
      </c>
      <c r="T179" s="19">
        <v>0</v>
      </c>
      <c r="U179" s="19">
        <v>0</v>
      </c>
      <c r="V179" s="128"/>
    </row>
    <row r="180" spans="1:22" s="7" customFormat="1" ht="19.5" customHeight="1" x14ac:dyDescent="0.2">
      <c r="A180" s="78" t="s">
        <v>42</v>
      </c>
      <c r="B180" s="48" t="s">
        <v>335</v>
      </c>
      <c r="C180" s="50">
        <v>2023</v>
      </c>
      <c r="D180" s="35" t="s">
        <v>3</v>
      </c>
      <c r="E180" s="36">
        <f>SUM(E181:E185)</f>
        <v>15000</v>
      </c>
      <c r="F180" s="36">
        <f>SUM(F181:F185)</f>
        <v>1078.4000000000001</v>
      </c>
      <c r="G180" s="36">
        <f>SUM(G181:G185)</f>
        <v>13921.6</v>
      </c>
      <c r="H180" s="36">
        <f>SUM(H181:H185)</f>
        <v>0</v>
      </c>
      <c r="I180" s="36">
        <f>SUM(I181:I185)</f>
        <v>0</v>
      </c>
      <c r="J180" s="48" t="s">
        <v>197</v>
      </c>
      <c r="K180" s="50" t="s">
        <v>90</v>
      </c>
      <c r="L180" s="50" t="s">
        <v>90</v>
      </c>
      <c r="M180" s="51" t="s">
        <v>109</v>
      </c>
      <c r="N180" s="30" t="s">
        <v>336</v>
      </c>
      <c r="O180" s="31"/>
      <c r="P180" s="46" t="s">
        <v>3</v>
      </c>
      <c r="Q180" s="95">
        <f t="shared" si="14"/>
        <v>0</v>
      </c>
      <c r="R180" s="19">
        <f>SUM(R181:R185)</f>
        <v>0</v>
      </c>
      <c r="S180" s="19">
        <f>SUM(S181:S185)</f>
        <v>0</v>
      </c>
      <c r="T180" s="19">
        <f>SUM(T181:T185)</f>
        <v>0</v>
      </c>
      <c r="U180" s="19">
        <f>SUM(U181:U185)</f>
        <v>0</v>
      </c>
      <c r="V180" s="128"/>
    </row>
    <row r="181" spans="1:22" s="7" customFormat="1" ht="19.5" customHeight="1" x14ac:dyDescent="0.2">
      <c r="A181" s="34"/>
      <c r="B181" s="34"/>
      <c r="C181" s="34"/>
      <c r="D181" s="35">
        <v>2021</v>
      </c>
      <c r="E181" s="36">
        <f t="shared" si="13"/>
        <v>0</v>
      </c>
      <c r="F181" s="36">
        <v>0</v>
      </c>
      <c r="G181" s="36">
        <v>0</v>
      </c>
      <c r="H181" s="36">
        <v>0</v>
      </c>
      <c r="I181" s="36">
        <v>0</v>
      </c>
      <c r="J181" s="25"/>
      <c r="K181" s="37"/>
      <c r="L181" s="37"/>
      <c r="M181" s="16"/>
      <c r="N181" s="38"/>
      <c r="O181" s="39"/>
      <c r="P181" s="46">
        <v>2021</v>
      </c>
      <c r="Q181" s="95">
        <f t="shared" si="14"/>
        <v>0</v>
      </c>
      <c r="R181" s="19">
        <v>0</v>
      </c>
      <c r="S181" s="19">
        <v>0</v>
      </c>
      <c r="T181" s="19">
        <v>0</v>
      </c>
      <c r="U181" s="19">
        <v>0</v>
      </c>
      <c r="V181" s="128"/>
    </row>
    <row r="182" spans="1:22" s="7" customFormat="1" ht="19.5" customHeight="1" x14ac:dyDescent="0.2">
      <c r="A182" s="34"/>
      <c r="B182" s="34"/>
      <c r="C182" s="34"/>
      <c r="D182" s="35">
        <v>2022</v>
      </c>
      <c r="E182" s="36">
        <f t="shared" si="13"/>
        <v>0</v>
      </c>
      <c r="F182" s="36">
        <v>0</v>
      </c>
      <c r="G182" s="36">
        <v>0</v>
      </c>
      <c r="H182" s="36">
        <v>0</v>
      </c>
      <c r="I182" s="36">
        <v>0</v>
      </c>
      <c r="J182" s="25"/>
      <c r="K182" s="37"/>
      <c r="L182" s="37"/>
      <c r="M182" s="16"/>
      <c r="N182" s="38"/>
      <c r="O182" s="39"/>
      <c r="P182" s="46">
        <v>2022</v>
      </c>
      <c r="Q182" s="95">
        <f t="shared" si="14"/>
        <v>0</v>
      </c>
      <c r="R182" s="19">
        <v>0</v>
      </c>
      <c r="S182" s="19">
        <v>0</v>
      </c>
      <c r="T182" s="19">
        <v>0</v>
      </c>
      <c r="U182" s="19">
        <v>0</v>
      </c>
      <c r="V182" s="128"/>
    </row>
    <row r="183" spans="1:22" s="7" customFormat="1" ht="19.5" customHeight="1" x14ac:dyDescent="0.2">
      <c r="A183" s="34"/>
      <c r="B183" s="34"/>
      <c r="C183" s="34"/>
      <c r="D183" s="35">
        <v>2023</v>
      </c>
      <c r="E183" s="36">
        <f>SUM(F183:I183)</f>
        <v>15000</v>
      </c>
      <c r="F183" s="36">
        <v>1078.4000000000001</v>
      </c>
      <c r="G183" s="36">
        <v>13921.6</v>
      </c>
      <c r="H183" s="36">
        <v>0</v>
      </c>
      <c r="I183" s="36">
        <v>0</v>
      </c>
      <c r="J183" s="25"/>
      <c r="K183" s="37"/>
      <c r="L183" s="37"/>
      <c r="M183" s="16"/>
      <c r="N183" s="38"/>
      <c r="O183" s="39"/>
      <c r="P183" s="46">
        <v>2023</v>
      </c>
      <c r="Q183" s="95">
        <f t="shared" si="14"/>
        <v>0</v>
      </c>
      <c r="R183" s="19">
        <v>0</v>
      </c>
      <c r="S183" s="19">
        <v>0</v>
      </c>
      <c r="T183" s="19">
        <v>0</v>
      </c>
      <c r="U183" s="19">
        <v>0</v>
      </c>
      <c r="V183" s="128"/>
    </row>
    <row r="184" spans="1:22" s="7" customFormat="1" ht="19.5" customHeight="1" x14ac:dyDescent="0.2">
      <c r="A184" s="34"/>
      <c r="B184" s="34"/>
      <c r="C184" s="34"/>
      <c r="D184" s="35">
        <v>2024</v>
      </c>
      <c r="E184" s="36">
        <f t="shared" si="13"/>
        <v>0</v>
      </c>
      <c r="F184" s="36">
        <v>0</v>
      </c>
      <c r="G184" s="36">
        <v>0</v>
      </c>
      <c r="H184" s="36">
        <v>0</v>
      </c>
      <c r="I184" s="36">
        <v>0</v>
      </c>
      <c r="J184" s="25"/>
      <c r="K184" s="37"/>
      <c r="L184" s="37"/>
      <c r="M184" s="16"/>
      <c r="N184" s="38"/>
      <c r="O184" s="39"/>
      <c r="P184" s="46">
        <v>2024</v>
      </c>
      <c r="Q184" s="95">
        <f t="shared" si="14"/>
        <v>0</v>
      </c>
      <c r="R184" s="19">
        <v>0</v>
      </c>
      <c r="S184" s="19">
        <v>0</v>
      </c>
      <c r="T184" s="19">
        <v>0</v>
      </c>
      <c r="U184" s="19">
        <v>0</v>
      </c>
      <c r="V184" s="128"/>
    </row>
    <row r="185" spans="1:22" s="7" customFormat="1" ht="186.75" customHeight="1" x14ac:dyDescent="0.2">
      <c r="A185" s="40"/>
      <c r="B185" s="40"/>
      <c r="C185" s="40"/>
      <c r="D185" s="35">
        <v>2025</v>
      </c>
      <c r="E185" s="36">
        <f t="shared" si="13"/>
        <v>0</v>
      </c>
      <c r="F185" s="36">
        <v>0</v>
      </c>
      <c r="G185" s="36">
        <v>0</v>
      </c>
      <c r="H185" s="36">
        <v>0</v>
      </c>
      <c r="I185" s="36">
        <v>0</v>
      </c>
      <c r="J185" s="41"/>
      <c r="K185" s="42"/>
      <c r="L185" s="42"/>
      <c r="M185" s="20"/>
      <c r="N185" s="43"/>
      <c r="O185" s="44"/>
      <c r="P185" s="46">
        <v>2025</v>
      </c>
      <c r="Q185" s="95">
        <f t="shared" si="14"/>
        <v>0</v>
      </c>
      <c r="R185" s="19">
        <v>0</v>
      </c>
      <c r="S185" s="19">
        <v>0</v>
      </c>
      <c r="T185" s="19">
        <v>0</v>
      </c>
      <c r="U185" s="19">
        <v>0</v>
      </c>
      <c r="V185" s="128"/>
    </row>
    <row r="186" spans="1:22" s="7" customFormat="1" ht="39" customHeight="1" x14ac:dyDescent="0.2">
      <c r="A186" s="78" t="s">
        <v>43</v>
      </c>
      <c r="B186" s="48" t="s">
        <v>337</v>
      </c>
      <c r="C186" s="50">
        <v>2023</v>
      </c>
      <c r="D186" s="35" t="s">
        <v>3</v>
      </c>
      <c r="E186" s="36">
        <f>SUM(E187:E191)</f>
        <v>24545.5</v>
      </c>
      <c r="F186" s="36">
        <f>SUM(F187:F191)</f>
        <v>1764.7</v>
      </c>
      <c r="G186" s="36">
        <f>SUM(G187:G191)</f>
        <v>22780.799999999999</v>
      </c>
      <c r="H186" s="36">
        <f>SUM(H187:H191)</f>
        <v>0</v>
      </c>
      <c r="I186" s="36">
        <f>SUM(I187:I191)</f>
        <v>0</v>
      </c>
      <c r="J186" s="48" t="s">
        <v>198</v>
      </c>
      <c r="K186" s="50" t="s">
        <v>90</v>
      </c>
      <c r="L186" s="50" t="s">
        <v>90</v>
      </c>
      <c r="M186" s="51" t="s">
        <v>109</v>
      </c>
      <c r="N186" s="30" t="s">
        <v>338</v>
      </c>
      <c r="O186" s="31"/>
      <c r="P186" s="46" t="s">
        <v>3</v>
      </c>
      <c r="Q186" s="95">
        <f t="shared" si="14"/>
        <v>0</v>
      </c>
      <c r="R186" s="19">
        <f>SUM(R187:R191)</f>
        <v>0</v>
      </c>
      <c r="S186" s="19">
        <f>SUM(S187:S191)</f>
        <v>0</v>
      </c>
      <c r="T186" s="19">
        <f>SUM(T187:T191)</f>
        <v>0</v>
      </c>
      <c r="U186" s="19">
        <f>SUM(U187:U191)</f>
        <v>0</v>
      </c>
      <c r="V186" s="128"/>
    </row>
    <row r="187" spans="1:22" s="7" customFormat="1" ht="39" customHeight="1" x14ac:dyDescent="0.2">
      <c r="A187" s="34"/>
      <c r="B187" s="34"/>
      <c r="C187" s="34"/>
      <c r="D187" s="35">
        <v>2021</v>
      </c>
      <c r="E187" s="36">
        <f t="shared" si="13"/>
        <v>0</v>
      </c>
      <c r="F187" s="36">
        <v>0</v>
      </c>
      <c r="G187" s="36">
        <v>0</v>
      </c>
      <c r="H187" s="36">
        <v>0</v>
      </c>
      <c r="I187" s="36">
        <v>0</v>
      </c>
      <c r="J187" s="25"/>
      <c r="K187" s="37"/>
      <c r="L187" s="37"/>
      <c r="M187" s="16"/>
      <c r="N187" s="38"/>
      <c r="O187" s="39"/>
      <c r="P187" s="46">
        <v>2021</v>
      </c>
      <c r="Q187" s="95">
        <f t="shared" si="14"/>
        <v>0</v>
      </c>
      <c r="R187" s="19">
        <v>0</v>
      </c>
      <c r="S187" s="19">
        <v>0</v>
      </c>
      <c r="T187" s="19">
        <v>0</v>
      </c>
      <c r="U187" s="19">
        <v>0</v>
      </c>
      <c r="V187" s="128"/>
    </row>
    <row r="188" spans="1:22" s="7" customFormat="1" ht="39" customHeight="1" x14ac:dyDescent="0.2">
      <c r="A188" s="34"/>
      <c r="B188" s="34"/>
      <c r="C188" s="34"/>
      <c r="D188" s="35">
        <v>2022</v>
      </c>
      <c r="E188" s="36">
        <f t="shared" si="13"/>
        <v>0</v>
      </c>
      <c r="F188" s="36">
        <v>0</v>
      </c>
      <c r="G188" s="36">
        <v>0</v>
      </c>
      <c r="H188" s="36">
        <v>0</v>
      </c>
      <c r="I188" s="36">
        <v>0</v>
      </c>
      <c r="J188" s="25"/>
      <c r="K188" s="37"/>
      <c r="L188" s="37"/>
      <c r="M188" s="16"/>
      <c r="N188" s="38"/>
      <c r="O188" s="39"/>
      <c r="P188" s="46">
        <v>2022</v>
      </c>
      <c r="Q188" s="95">
        <f t="shared" si="14"/>
        <v>0</v>
      </c>
      <c r="R188" s="19">
        <v>0</v>
      </c>
      <c r="S188" s="19">
        <v>0</v>
      </c>
      <c r="T188" s="19">
        <v>0</v>
      </c>
      <c r="U188" s="19">
        <v>0</v>
      </c>
      <c r="V188" s="128"/>
    </row>
    <row r="189" spans="1:22" s="7" customFormat="1" ht="39" customHeight="1" x14ac:dyDescent="0.2">
      <c r="A189" s="34"/>
      <c r="B189" s="34"/>
      <c r="C189" s="34"/>
      <c r="D189" s="35">
        <v>2023</v>
      </c>
      <c r="E189" s="36">
        <f>SUM(F189:I189)</f>
        <v>24545.5</v>
      </c>
      <c r="F189" s="36">
        <v>1764.7</v>
      </c>
      <c r="G189" s="36">
        <v>22780.799999999999</v>
      </c>
      <c r="H189" s="36">
        <v>0</v>
      </c>
      <c r="I189" s="36">
        <v>0</v>
      </c>
      <c r="J189" s="25"/>
      <c r="K189" s="37"/>
      <c r="L189" s="37"/>
      <c r="M189" s="16"/>
      <c r="N189" s="38"/>
      <c r="O189" s="39"/>
      <c r="P189" s="46">
        <v>2023</v>
      </c>
      <c r="Q189" s="95">
        <f t="shared" si="14"/>
        <v>0</v>
      </c>
      <c r="R189" s="19">
        <v>0</v>
      </c>
      <c r="S189" s="19">
        <v>0</v>
      </c>
      <c r="T189" s="19">
        <v>0</v>
      </c>
      <c r="U189" s="19">
        <v>0</v>
      </c>
      <c r="V189" s="128"/>
    </row>
    <row r="190" spans="1:22" s="7" customFormat="1" ht="39" customHeight="1" x14ac:dyDescent="0.2">
      <c r="A190" s="34"/>
      <c r="B190" s="34"/>
      <c r="C190" s="34"/>
      <c r="D190" s="35">
        <v>2024</v>
      </c>
      <c r="E190" s="36">
        <f t="shared" si="13"/>
        <v>0</v>
      </c>
      <c r="F190" s="36">
        <v>0</v>
      </c>
      <c r="G190" s="36">
        <v>0</v>
      </c>
      <c r="H190" s="36">
        <v>0</v>
      </c>
      <c r="I190" s="36">
        <v>0</v>
      </c>
      <c r="J190" s="25"/>
      <c r="K190" s="37"/>
      <c r="L190" s="37"/>
      <c r="M190" s="16"/>
      <c r="N190" s="38"/>
      <c r="O190" s="39"/>
      <c r="P190" s="46">
        <v>2024</v>
      </c>
      <c r="Q190" s="95">
        <f t="shared" si="14"/>
        <v>0</v>
      </c>
      <c r="R190" s="19">
        <v>0</v>
      </c>
      <c r="S190" s="19">
        <v>0</v>
      </c>
      <c r="T190" s="19">
        <v>0</v>
      </c>
      <c r="U190" s="19">
        <v>0</v>
      </c>
      <c r="V190" s="128"/>
    </row>
    <row r="191" spans="1:22" s="7" customFormat="1" ht="148.5" customHeight="1" x14ac:dyDescent="0.2">
      <c r="A191" s="40"/>
      <c r="B191" s="40"/>
      <c r="C191" s="40"/>
      <c r="D191" s="35">
        <v>2025</v>
      </c>
      <c r="E191" s="36">
        <f t="shared" si="13"/>
        <v>0</v>
      </c>
      <c r="F191" s="36">
        <v>0</v>
      </c>
      <c r="G191" s="36">
        <v>0</v>
      </c>
      <c r="H191" s="36">
        <v>0</v>
      </c>
      <c r="I191" s="36">
        <v>0</v>
      </c>
      <c r="J191" s="41"/>
      <c r="K191" s="42"/>
      <c r="L191" s="42"/>
      <c r="M191" s="20"/>
      <c r="N191" s="43"/>
      <c r="O191" s="44"/>
      <c r="P191" s="46">
        <v>2025</v>
      </c>
      <c r="Q191" s="95">
        <f t="shared" si="14"/>
        <v>0</v>
      </c>
      <c r="R191" s="19">
        <v>0</v>
      </c>
      <c r="S191" s="19">
        <v>0</v>
      </c>
      <c r="T191" s="19">
        <v>0</v>
      </c>
      <c r="U191" s="19">
        <v>0</v>
      </c>
      <c r="V191" s="128"/>
    </row>
    <row r="192" spans="1:22" s="7" customFormat="1" ht="18" customHeight="1" x14ac:dyDescent="0.2">
      <c r="A192" s="78" t="s">
        <v>44</v>
      </c>
      <c r="B192" s="48" t="s">
        <v>339</v>
      </c>
      <c r="C192" s="50">
        <v>2021</v>
      </c>
      <c r="D192" s="35" t="s">
        <v>3</v>
      </c>
      <c r="E192" s="36">
        <f>SUM(E193:E197)</f>
        <v>15000</v>
      </c>
      <c r="F192" s="36">
        <f>SUM(F193:F197)</f>
        <v>1078.4000000000001</v>
      </c>
      <c r="G192" s="36">
        <f>SUM(G193:G197)</f>
        <v>13921.6</v>
      </c>
      <c r="H192" s="36">
        <f>SUM(H193:H197)</f>
        <v>0</v>
      </c>
      <c r="I192" s="36">
        <f>SUM(I193:I197)</f>
        <v>0</v>
      </c>
      <c r="J192" s="48" t="s">
        <v>199</v>
      </c>
      <c r="K192" s="50" t="s">
        <v>90</v>
      </c>
      <c r="L192" s="50" t="s">
        <v>90</v>
      </c>
      <c r="M192" s="51" t="s">
        <v>109</v>
      </c>
      <c r="N192" s="30" t="s">
        <v>340</v>
      </c>
      <c r="O192" s="31"/>
      <c r="P192" s="46" t="s">
        <v>3</v>
      </c>
      <c r="Q192" s="95">
        <f t="shared" si="14"/>
        <v>15000</v>
      </c>
      <c r="R192" s="19">
        <f>SUM(R193:R197)</f>
        <v>1078.4000000000001</v>
      </c>
      <c r="S192" s="19">
        <f>SUM(S193:S197)</f>
        <v>13921.6</v>
      </c>
      <c r="T192" s="19">
        <f>SUM(T193:T197)</f>
        <v>0</v>
      </c>
      <c r="U192" s="19">
        <f>SUM(U193:U197)</f>
        <v>0</v>
      </c>
      <c r="V192" s="128"/>
    </row>
    <row r="193" spans="1:22" s="7" customFormat="1" ht="18" customHeight="1" x14ac:dyDescent="0.2">
      <c r="A193" s="34"/>
      <c r="B193" s="34"/>
      <c r="C193" s="34"/>
      <c r="D193" s="35">
        <v>2021</v>
      </c>
      <c r="E193" s="36">
        <f>SUM(F193:I193)</f>
        <v>15000</v>
      </c>
      <c r="F193" s="36">
        <v>1078.4000000000001</v>
      </c>
      <c r="G193" s="36">
        <v>13921.6</v>
      </c>
      <c r="H193" s="36">
        <v>0</v>
      </c>
      <c r="I193" s="36">
        <v>0</v>
      </c>
      <c r="J193" s="25"/>
      <c r="K193" s="37"/>
      <c r="L193" s="37"/>
      <c r="M193" s="16"/>
      <c r="N193" s="38"/>
      <c r="O193" s="39"/>
      <c r="P193" s="46">
        <v>2021</v>
      </c>
      <c r="Q193" s="95">
        <f t="shared" si="14"/>
        <v>15000</v>
      </c>
      <c r="R193" s="96">
        <v>1078.4000000000001</v>
      </c>
      <c r="S193" s="162">
        <v>13921.6</v>
      </c>
      <c r="T193" s="162">
        <v>0</v>
      </c>
      <c r="U193" s="163">
        <v>0</v>
      </c>
      <c r="V193" s="128"/>
    </row>
    <row r="194" spans="1:22" s="7" customFormat="1" ht="18" customHeight="1" x14ac:dyDescent="0.2">
      <c r="A194" s="34"/>
      <c r="B194" s="34"/>
      <c r="C194" s="34"/>
      <c r="D194" s="35">
        <v>2022</v>
      </c>
      <c r="E194" s="36">
        <f t="shared" si="13"/>
        <v>0</v>
      </c>
      <c r="F194" s="36">
        <v>0</v>
      </c>
      <c r="G194" s="36">
        <v>0</v>
      </c>
      <c r="H194" s="36">
        <v>0</v>
      </c>
      <c r="I194" s="36">
        <v>0</v>
      </c>
      <c r="J194" s="25"/>
      <c r="K194" s="37"/>
      <c r="L194" s="37"/>
      <c r="M194" s="16"/>
      <c r="N194" s="38"/>
      <c r="O194" s="39"/>
      <c r="P194" s="46">
        <v>2022</v>
      </c>
      <c r="Q194" s="95">
        <f t="shared" si="14"/>
        <v>0</v>
      </c>
      <c r="R194" s="19">
        <v>0</v>
      </c>
      <c r="S194" s="19">
        <v>0</v>
      </c>
      <c r="T194" s="19">
        <v>0</v>
      </c>
      <c r="U194" s="19">
        <v>0</v>
      </c>
      <c r="V194" s="128"/>
    </row>
    <row r="195" spans="1:22" s="7" customFormat="1" ht="18" customHeight="1" x14ac:dyDescent="0.2">
      <c r="A195" s="34"/>
      <c r="B195" s="34"/>
      <c r="C195" s="34"/>
      <c r="D195" s="35">
        <v>2023</v>
      </c>
      <c r="E195" s="36">
        <f t="shared" si="13"/>
        <v>0</v>
      </c>
      <c r="F195" s="36">
        <v>0</v>
      </c>
      <c r="G195" s="36">
        <v>0</v>
      </c>
      <c r="H195" s="36">
        <v>0</v>
      </c>
      <c r="I195" s="36">
        <v>0</v>
      </c>
      <c r="J195" s="25"/>
      <c r="K195" s="37"/>
      <c r="L195" s="37"/>
      <c r="M195" s="16"/>
      <c r="N195" s="38"/>
      <c r="O195" s="39"/>
      <c r="P195" s="46">
        <v>2023</v>
      </c>
      <c r="Q195" s="95">
        <f t="shared" si="14"/>
        <v>0</v>
      </c>
      <c r="R195" s="19">
        <v>0</v>
      </c>
      <c r="S195" s="19">
        <v>0</v>
      </c>
      <c r="T195" s="19">
        <v>0</v>
      </c>
      <c r="U195" s="19">
        <v>0</v>
      </c>
      <c r="V195" s="128"/>
    </row>
    <row r="196" spans="1:22" s="7" customFormat="1" ht="18" customHeight="1" x14ac:dyDescent="0.2">
      <c r="A196" s="34"/>
      <c r="B196" s="34"/>
      <c r="C196" s="34"/>
      <c r="D196" s="35">
        <v>2024</v>
      </c>
      <c r="E196" s="36">
        <f t="shared" si="13"/>
        <v>0</v>
      </c>
      <c r="F196" s="36">
        <v>0</v>
      </c>
      <c r="G196" s="36">
        <v>0</v>
      </c>
      <c r="H196" s="36">
        <v>0</v>
      </c>
      <c r="I196" s="36">
        <v>0</v>
      </c>
      <c r="J196" s="25"/>
      <c r="K196" s="37"/>
      <c r="L196" s="37"/>
      <c r="M196" s="16"/>
      <c r="N196" s="38"/>
      <c r="O196" s="39"/>
      <c r="P196" s="46">
        <v>2024</v>
      </c>
      <c r="Q196" s="95">
        <f t="shared" si="14"/>
        <v>0</v>
      </c>
      <c r="R196" s="19">
        <v>0</v>
      </c>
      <c r="S196" s="19">
        <v>0</v>
      </c>
      <c r="T196" s="19">
        <v>0</v>
      </c>
      <c r="U196" s="19">
        <v>0</v>
      </c>
      <c r="V196" s="128"/>
    </row>
    <row r="197" spans="1:22" s="7" customFormat="1" ht="18" customHeight="1" x14ac:dyDescent="0.2">
      <c r="A197" s="40"/>
      <c r="B197" s="40"/>
      <c r="C197" s="40"/>
      <c r="D197" s="35">
        <v>2025</v>
      </c>
      <c r="E197" s="36">
        <f t="shared" si="13"/>
        <v>0</v>
      </c>
      <c r="F197" s="36">
        <v>0</v>
      </c>
      <c r="G197" s="36">
        <v>0</v>
      </c>
      <c r="H197" s="36">
        <v>0</v>
      </c>
      <c r="I197" s="36">
        <v>0</v>
      </c>
      <c r="J197" s="41"/>
      <c r="K197" s="42"/>
      <c r="L197" s="42"/>
      <c r="M197" s="20"/>
      <c r="N197" s="43"/>
      <c r="O197" s="44"/>
      <c r="P197" s="46">
        <v>2025</v>
      </c>
      <c r="Q197" s="95">
        <f t="shared" si="14"/>
        <v>0</v>
      </c>
      <c r="R197" s="19">
        <v>0</v>
      </c>
      <c r="S197" s="19">
        <v>0</v>
      </c>
      <c r="T197" s="19">
        <v>0</v>
      </c>
      <c r="U197" s="19">
        <v>0</v>
      </c>
      <c r="V197" s="128"/>
    </row>
    <row r="198" spans="1:22" s="7" customFormat="1" ht="34.5" customHeight="1" x14ac:dyDescent="0.2">
      <c r="A198" s="78" t="s">
        <v>200</v>
      </c>
      <c r="B198" s="48" t="s">
        <v>341</v>
      </c>
      <c r="C198" s="50">
        <v>2025</v>
      </c>
      <c r="D198" s="35" t="s">
        <v>3</v>
      </c>
      <c r="E198" s="36">
        <f>SUM(E199:E203)</f>
        <v>15000</v>
      </c>
      <c r="F198" s="36">
        <f>F199+F200+F201+F202+F203</f>
        <v>1078.4000000000001</v>
      </c>
      <c r="G198" s="36">
        <f>G199+G200+G201+G202+G203</f>
        <v>13921.6</v>
      </c>
      <c r="H198" s="36">
        <f>H199+H200+H201+H202+H203</f>
        <v>0</v>
      </c>
      <c r="I198" s="36">
        <f>I199+I200+I201+I202+I203</f>
        <v>0</v>
      </c>
      <c r="J198" s="48" t="s">
        <v>201</v>
      </c>
      <c r="K198" s="50" t="s">
        <v>90</v>
      </c>
      <c r="L198" s="50" t="s">
        <v>90</v>
      </c>
      <c r="M198" s="51" t="s">
        <v>109</v>
      </c>
      <c r="N198" s="30" t="s">
        <v>342</v>
      </c>
      <c r="O198" s="31"/>
      <c r="P198" s="46" t="s">
        <v>3</v>
      </c>
      <c r="Q198" s="95">
        <f t="shared" si="14"/>
        <v>0</v>
      </c>
      <c r="R198" s="19">
        <f>SUM(R199:R203)</f>
        <v>0</v>
      </c>
      <c r="S198" s="19">
        <f>SUM(S199:S203)</f>
        <v>0</v>
      </c>
      <c r="T198" s="19">
        <f>SUM(T199:T203)</f>
        <v>0</v>
      </c>
      <c r="U198" s="19">
        <f>SUM(U199:U203)</f>
        <v>0</v>
      </c>
      <c r="V198" s="128"/>
    </row>
    <row r="199" spans="1:22" s="7" customFormat="1" ht="34.5" customHeight="1" x14ac:dyDescent="0.2">
      <c r="A199" s="34"/>
      <c r="B199" s="97"/>
      <c r="C199" s="26"/>
      <c r="D199" s="35">
        <v>2021</v>
      </c>
      <c r="E199" s="36">
        <f>F199+G199+H199+I199</f>
        <v>0</v>
      </c>
      <c r="F199" s="36">
        <v>0</v>
      </c>
      <c r="G199" s="36">
        <v>0</v>
      </c>
      <c r="H199" s="36">
        <v>0</v>
      </c>
      <c r="I199" s="36">
        <v>0</v>
      </c>
      <c r="J199" s="25"/>
      <c r="K199" s="37"/>
      <c r="L199" s="37"/>
      <c r="M199" s="16"/>
      <c r="N199" s="38"/>
      <c r="O199" s="39"/>
      <c r="P199" s="46">
        <v>2021</v>
      </c>
      <c r="Q199" s="95">
        <f t="shared" si="14"/>
        <v>0</v>
      </c>
      <c r="R199" s="19">
        <v>0</v>
      </c>
      <c r="S199" s="19">
        <v>0</v>
      </c>
      <c r="T199" s="19">
        <v>0</v>
      </c>
      <c r="U199" s="19">
        <v>0</v>
      </c>
      <c r="V199" s="128"/>
    </row>
    <row r="200" spans="1:22" s="7" customFormat="1" ht="34.5" customHeight="1" x14ac:dyDescent="0.2">
      <c r="A200" s="34"/>
      <c r="B200" s="97"/>
      <c r="C200" s="26"/>
      <c r="D200" s="35">
        <v>2022</v>
      </c>
      <c r="E200" s="36">
        <f>F200+G200+H200+I200</f>
        <v>0</v>
      </c>
      <c r="F200" s="36">
        <v>0</v>
      </c>
      <c r="G200" s="36">
        <v>0</v>
      </c>
      <c r="H200" s="36">
        <v>0</v>
      </c>
      <c r="I200" s="36">
        <v>0</v>
      </c>
      <c r="J200" s="25"/>
      <c r="K200" s="37"/>
      <c r="L200" s="37"/>
      <c r="M200" s="16"/>
      <c r="N200" s="38"/>
      <c r="O200" s="39"/>
      <c r="P200" s="46">
        <v>2022</v>
      </c>
      <c r="Q200" s="95">
        <f t="shared" si="14"/>
        <v>0</v>
      </c>
      <c r="R200" s="19">
        <v>0</v>
      </c>
      <c r="S200" s="19">
        <v>0</v>
      </c>
      <c r="T200" s="19">
        <v>0</v>
      </c>
      <c r="U200" s="19">
        <v>0</v>
      </c>
      <c r="V200" s="128"/>
    </row>
    <row r="201" spans="1:22" s="7" customFormat="1" ht="34.5" customHeight="1" x14ac:dyDescent="0.2">
      <c r="A201" s="34"/>
      <c r="B201" s="97"/>
      <c r="C201" s="26"/>
      <c r="D201" s="35">
        <v>2023</v>
      </c>
      <c r="E201" s="36">
        <f>F201+G201+H201+I201</f>
        <v>0</v>
      </c>
      <c r="F201" s="36">
        <v>0</v>
      </c>
      <c r="G201" s="36">
        <v>0</v>
      </c>
      <c r="H201" s="36">
        <v>0</v>
      </c>
      <c r="I201" s="36">
        <v>0</v>
      </c>
      <c r="J201" s="25"/>
      <c r="K201" s="37"/>
      <c r="L201" s="37"/>
      <c r="M201" s="16"/>
      <c r="N201" s="38"/>
      <c r="O201" s="39"/>
      <c r="P201" s="46">
        <v>2023</v>
      </c>
      <c r="Q201" s="95">
        <f t="shared" si="14"/>
        <v>0</v>
      </c>
      <c r="R201" s="19">
        <v>0</v>
      </c>
      <c r="S201" s="19">
        <v>0</v>
      </c>
      <c r="T201" s="19">
        <v>0</v>
      </c>
      <c r="U201" s="19">
        <v>0</v>
      </c>
      <c r="V201" s="128"/>
    </row>
    <row r="202" spans="1:22" s="7" customFormat="1" ht="34.5" customHeight="1" x14ac:dyDescent="0.2">
      <c r="A202" s="34"/>
      <c r="B202" s="97"/>
      <c r="C202" s="26"/>
      <c r="D202" s="35">
        <v>2024</v>
      </c>
      <c r="E202" s="36">
        <f>F202+G202+H202+I202</f>
        <v>0</v>
      </c>
      <c r="F202" s="36">
        <v>0</v>
      </c>
      <c r="G202" s="36">
        <v>0</v>
      </c>
      <c r="H202" s="36">
        <v>0</v>
      </c>
      <c r="I202" s="36">
        <v>0</v>
      </c>
      <c r="J202" s="25"/>
      <c r="K202" s="37"/>
      <c r="L202" s="37"/>
      <c r="M202" s="16"/>
      <c r="N202" s="38"/>
      <c r="O202" s="39"/>
      <c r="P202" s="46">
        <v>2024</v>
      </c>
      <c r="Q202" s="95">
        <f t="shared" si="14"/>
        <v>0</v>
      </c>
      <c r="R202" s="19">
        <v>0</v>
      </c>
      <c r="S202" s="19">
        <v>0</v>
      </c>
      <c r="T202" s="19">
        <v>0</v>
      </c>
      <c r="U202" s="19">
        <v>0</v>
      </c>
      <c r="V202" s="128"/>
    </row>
    <row r="203" spans="1:22" s="7" customFormat="1" ht="226.5" customHeight="1" x14ac:dyDescent="0.2">
      <c r="A203" s="40"/>
      <c r="B203" s="98"/>
      <c r="C203" s="99"/>
      <c r="D203" s="35">
        <v>2025</v>
      </c>
      <c r="E203" s="36">
        <f>F203+G203+H203+I203</f>
        <v>15000</v>
      </c>
      <c r="F203" s="36">
        <v>1078.4000000000001</v>
      </c>
      <c r="G203" s="36">
        <v>13921.6</v>
      </c>
      <c r="H203" s="36">
        <v>0</v>
      </c>
      <c r="I203" s="36">
        <v>0</v>
      </c>
      <c r="J203" s="41"/>
      <c r="K203" s="42"/>
      <c r="L203" s="42"/>
      <c r="M203" s="20"/>
      <c r="N203" s="43"/>
      <c r="O203" s="44"/>
      <c r="P203" s="46">
        <v>2025</v>
      </c>
      <c r="Q203" s="95">
        <f t="shared" si="14"/>
        <v>0</v>
      </c>
      <c r="R203" s="19">
        <v>0</v>
      </c>
      <c r="S203" s="19">
        <v>0</v>
      </c>
      <c r="T203" s="19">
        <v>0</v>
      </c>
      <c r="U203" s="19">
        <v>0</v>
      </c>
      <c r="V203" s="128"/>
    </row>
    <row r="204" spans="1:22" s="7" customFormat="1" ht="15.75" customHeight="1" x14ac:dyDescent="0.2">
      <c r="A204" s="78" t="s">
        <v>46</v>
      </c>
      <c r="B204" s="48" t="s">
        <v>343</v>
      </c>
      <c r="C204" s="50" t="s">
        <v>45</v>
      </c>
      <c r="D204" s="35" t="s">
        <v>3</v>
      </c>
      <c r="E204" s="36">
        <f>SUM(E205:E209)</f>
        <v>43357</v>
      </c>
      <c r="F204" s="36">
        <f>SUM(F205:F209)</f>
        <v>0</v>
      </c>
      <c r="G204" s="36">
        <f>SUM(G205:G209)</f>
        <v>0</v>
      </c>
      <c r="H204" s="36">
        <f>SUM(H205:H209)</f>
        <v>0</v>
      </c>
      <c r="I204" s="36">
        <f>SUM(I205:I209)</f>
        <v>43357</v>
      </c>
      <c r="J204" s="48" t="s">
        <v>202</v>
      </c>
      <c r="K204" s="50" t="s">
        <v>164</v>
      </c>
      <c r="L204" s="50" t="s">
        <v>93</v>
      </c>
      <c r="M204" s="51" t="s">
        <v>203</v>
      </c>
      <c r="N204" s="30" t="s">
        <v>344</v>
      </c>
      <c r="O204" s="31"/>
      <c r="P204" s="46" t="s">
        <v>3</v>
      </c>
      <c r="Q204" s="19">
        <f t="shared" si="14"/>
        <v>32957</v>
      </c>
      <c r="R204" s="19">
        <f>SUM(R205:R209)</f>
        <v>0</v>
      </c>
      <c r="S204" s="19">
        <f>SUM(S205:S209)</f>
        <v>0</v>
      </c>
      <c r="T204" s="19">
        <f>SUM(T205:T209)</f>
        <v>0</v>
      </c>
      <c r="U204" s="19">
        <f>SUM(U205:U209)</f>
        <v>32957</v>
      </c>
      <c r="V204" s="128"/>
    </row>
    <row r="205" spans="1:22" s="7" customFormat="1" ht="15.75" customHeight="1" x14ac:dyDescent="0.2">
      <c r="A205" s="34"/>
      <c r="B205" s="34"/>
      <c r="C205" s="34"/>
      <c r="D205" s="35">
        <v>2021</v>
      </c>
      <c r="E205" s="36">
        <f t="shared" ref="E205:E215" si="16">SUM(F205:I205)</f>
        <v>25885</v>
      </c>
      <c r="F205" s="36">
        <v>0</v>
      </c>
      <c r="G205" s="36">
        <v>0</v>
      </c>
      <c r="H205" s="36">
        <v>0</v>
      </c>
      <c r="I205" s="36">
        <f>6700+6700+7500+1985+3000</f>
        <v>25885</v>
      </c>
      <c r="J205" s="25"/>
      <c r="K205" s="37"/>
      <c r="L205" s="37"/>
      <c r="M205" s="16"/>
      <c r="N205" s="38"/>
      <c r="O205" s="39"/>
      <c r="P205" s="46">
        <v>2021</v>
      </c>
      <c r="Q205" s="19">
        <f t="shared" si="14"/>
        <v>25885</v>
      </c>
      <c r="R205" s="162">
        <v>0</v>
      </c>
      <c r="S205" s="162">
        <v>0</v>
      </c>
      <c r="T205" s="162">
        <v>0</v>
      </c>
      <c r="U205" s="163">
        <v>25885</v>
      </c>
      <c r="V205" s="128"/>
    </row>
    <row r="206" spans="1:22" s="7" customFormat="1" ht="15.75" customHeight="1" x14ac:dyDescent="0.2">
      <c r="A206" s="34"/>
      <c r="B206" s="34"/>
      <c r="C206" s="34"/>
      <c r="D206" s="35">
        <v>2022</v>
      </c>
      <c r="E206" s="36">
        <f t="shared" si="16"/>
        <v>17472</v>
      </c>
      <c r="F206" s="36">
        <v>0</v>
      </c>
      <c r="G206" s="36">
        <v>0</v>
      </c>
      <c r="H206" s="36">
        <v>0</v>
      </c>
      <c r="I206" s="36">
        <f>6700+6700+4072</f>
        <v>17472</v>
      </c>
      <c r="J206" s="25"/>
      <c r="K206" s="37"/>
      <c r="L206" s="37"/>
      <c r="M206" s="16"/>
      <c r="N206" s="38"/>
      <c r="O206" s="39"/>
      <c r="P206" s="46">
        <v>2022</v>
      </c>
      <c r="Q206" s="19">
        <f t="shared" si="14"/>
        <v>7072</v>
      </c>
      <c r="R206" s="19">
        <v>0</v>
      </c>
      <c r="S206" s="19">
        <v>0</v>
      </c>
      <c r="T206" s="19">
        <v>0</v>
      </c>
      <c r="U206" s="19">
        <v>7072</v>
      </c>
      <c r="V206" s="128"/>
    </row>
    <row r="207" spans="1:22" s="7" customFormat="1" ht="15.75" customHeight="1" x14ac:dyDescent="0.2">
      <c r="A207" s="34"/>
      <c r="B207" s="34"/>
      <c r="C207" s="34"/>
      <c r="D207" s="35">
        <v>2023</v>
      </c>
      <c r="E207" s="36">
        <f t="shared" si="16"/>
        <v>0</v>
      </c>
      <c r="F207" s="36">
        <v>0</v>
      </c>
      <c r="G207" s="36">
        <v>0</v>
      </c>
      <c r="H207" s="36">
        <v>0</v>
      </c>
      <c r="I207" s="36">
        <v>0</v>
      </c>
      <c r="J207" s="25"/>
      <c r="K207" s="37"/>
      <c r="L207" s="37"/>
      <c r="M207" s="16"/>
      <c r="N207" s="38"/>
      <c r="O207" s="39"/>
      <c r="P207" s="46">
        <v>2023</v>
      </c>
      <c r="Q207" s="19">
        <f t="shared" si="14"/>
        <v>0</v>
      </c>
      <c r="R207" s="19">
        <v>0</v>
      </c>
      <c r="S207" s="19">
        <v>0</v>
      </c>
      <c r="T207" s="19">
        <v>0</v>
      </c>
      <c r="U207" s="19">
        <v>0</v>
      </c>
      <c r="V207" s="128"/>
    </row>
    <row r="208" spans="1:22" s="7" customFormat="1" ht="15.75" customHeight="1" x14ac:dyDescent="0.2">
      <c r="A208" s="34"/>
      <c r="B208" s="34"/>
      <c r="C208" s="34"/>
      <c r="D208" s="35">
        <v>2024</v>
      </c>
      <c r="E208" s="36">
        <f t="shared" si="16"/>
        <v>0</v>
      </c>
      <c r="F208" s="36">
        <v>0</v>
      </c>
      <c r="G208" s="36">
        <v>0</v>
      </c>
      <c r="H208" s="36">
        <v>0</v>
      </c>
      <c r="I208" s="36">
        <v>0</v>
      </c>
      <c r="J208" s="25"/>
      <c r="K208" s="37"/>
      <c r="L208" s="37"/>
      <c r="M208" s="16"/>
      <c r="N208" s="38"/>
      <c r="O208" s="39"/>
      <c r="P208" s="46">
        <v>2024</v>
      </c>
      <c r="Q208" s="19">
        <f t="shared" si="14"/>
        <v>0</v>
      </c>
      <c r="R208" s="19">
        <v>0</v>
      </c>
      <c r="S208" s="19">
        <v>0</v>
      </c>
      <c r="T208" s="19">
        <v>0</v>
      </c>
      <c r="U208" s="19">
        <v>0</v>
      </c>
      <c r="V208" s="128"/>
    </row>
    <row r="209" spans="1:22" s="7" customFormat="1" ht="66.75" customHeight="1" x14ac:dyDescent="0.2">
      <c r="A209" s="40"/>
      <c r="B209" s="40"/>
      <c r="C209" s="40"/>
      <c r="D209" s="35">
        <v>2025</v>
      </c>
      <c r="E209" s="36">
        <f t="shared" si="16"/>
        <v>0</v>
      </c>
      <c r="F209" s="36">
        <v>0</v>
      </c>
      <c r="G209" s="36">
        <v>0</v>
      </c>
      <c r="H209" s="36">
        <v>0</v>
      </c>
      <c r="I209" s="36">
        <v>0</v>
      </c>
      <c r="J209" s="41"/>
      <c r="K209" s="42"/>
      <c r="L209" s="42"/>
      <c r="M209" s="20"/>
      <c r="N209" s="43"/>
      <c r="O209" s="44"/>
      <c r="P209" s="46">
        <v>2025</v>
      </c>
      <c r="Q209" s="19">
        <f t="shared" si="14"/>
        <v>0</v>
      </c>
      <c r="R209" s="19">
        <v>0</v>
      </c>
      <c r="S209" s="19">
        <v>0</v>
      </c>
      <c r="T209" s="19">
        <v>0</v>
      </c>
      <c r="U209" s="19">
        <v>0</v>
      </c>
      <c r="V209" s="128"/>
    </row>
    <row r="210" spans="1:22" s="7" customFormat="1" ht="129" customHeight="1" x14ac:dyDescent="0.2">
      <c r="A210" s="78" t="s">
        <v>47</v>
      </c>
      <c r="B210" s="48" t="s">
        <v>345</v>
      </c>
      <c r="C210" s="50" t="s">
        <v>62</v>
      </c>
      <c r="D210" s="35" t="s">
        <v>3</v>
      </c>
      <c r="E210" s="36">
        <f>SUM(E211:E215)</f>
        <v>387529.84</v>
      </c>
      <c r="F210" s="36">
        <f>SUM(F211:F215)</f>
        <v>215025.24</v>
      </c>
      <c r="G210" s="36">
        <f>SUM(G211:G215)</f>
        <v>54405.599999999999</v>
      </c>
      <c r="H210" s="36">
        <f>SUM(H211:H215)</f>
        <v>0</v>
      </c>
      <c r="I210" s="36">
        <f>SUM(I211:I215)</f>
        <v>118099</v>
      </c>
      <c r="J210" s="48" t="s">
        <v>346</v>
      </c>
      <c r="K210" s="50" t="s">
        <v>95</v>
      </c>
      <c r="L210" s="50" t="s">
        <v>93</v>
      </c>
      <c r="M210" s="51" t="s">
        <v>204</v>
      </c>
      <c r="N210" s="73" t="s">
        <v>347</v>
      </c>
      <c r="O210" s="74"/>
      <c r="P210" s="46" t="s">
        <v>3</v>
      </c>
      <c r="Q210" s="19">
        <f t="shared" si="14"/>
        <v>176215.87</v>
      </c>
      <c r="R210" s="19">
        <f>SUM(R211:R215)</f>
        <v>167197.34</v>
      </c>
      <c r="S210" s="19">
        <f>SUM(S211:S215)</f>
        <v>0</v>
      </c>
      <c r="T210" s="19">
        <f>SUM(T211:T215)</f>
        <v>0</v>
      </c>
      <c r="U210" s="19">
        <f>SUM(U211:U215)</f>
        <v>9018.5300000000007</v>
      </c>
      <c r="V210" s="128"/>
    </row>
    <row r="211" spans="1:22" s="7" customFormat="1" ht="129" customHeight="1" x14ac:dyDescent="0.2">
      <c r="A211" s="34"/>
      <c r="B211" s="100"/>
      <c r="C211" s="34"/>
      <c r="D211" s="35">
        <v>2021</v>
      </c>
      <c r="E211" s="36">
        <f>SUM(F211:I211)</f>
        <v>79009.34</v>
      </c>
      <c r="F211" s="36">
        <v>54009.34</v>
      </c>
      <c r="G211" s="36">
        <v>0</v>
      </c>
      <c r="H211" s="36">
        <v>0</v>
      </c>
      <c r="I211" s="36">
        <v>25000</v>
      </c>
      <c r="J211" s="25"/>
      <c r="K211" s="37"/>
      <c r="L211" s="37"/>
      <c r="M211" s="16"/>
      <c r="N211" s="72"/>
      <c r="O211" s="75"/>
      <c r="P211" s="46">
        <v>2021</v>
      </c>
      <c r="Q211" s="19">
        <f t="shared" si="14"/>
        <v>54009.34</v>
      </c>
      <c r="R211" s="19">
        <v>54009.34</v>
      </c>
      <c r="S211" s="19">
        <v>0</v>
      </c>
      <c r="T211" s="19">
        <v>0</v>
      </c>
      <c r="U211" s="19">
        <v>0</v>
      </c>
      <c r="V211" s="128"/>
    </row>
    <row r="212" spans="1:22" s="7" customFormat="1" ht="129" customHeight="1" x14ac:dyDescent="0.2">
      <c r="A212" s="34"/>
      <c r="B212" s="100"/>
      <c r="C212" s="34"/>
      <c r="D212" s="35">
        <v>2022</v>
      </c>
      <c r="E212" s="36">
        <f>SUM(F212:I212)</f>
        <v>112849.2</v>
      </c>
      <c r="F212" s="36">
        <v>52849.2</v>
      </c>
      <c r="G212" s="36">
        <v>20000</v>
      </c>
      <c r="H212" s="36">
        <v>0</v>
      </c>
      <c r="I212" s="36">
        <v>40000</v>
      </c>
      <c r="J212" s="25"/>
      <c r="K212" s="37"/>
      <c r="L212" s="37"/>
      <c r="M212" s="16"/>
      <c r="N212" s="72"/>
      <c r="O212" s="75"/>
      <c r="P212" s="46">
        <v>2022</v>
      </c>
      <c r="Q212" s="19">
        <f t="shared" si="14"/>
        <v>54827.3</v>
      </c>
      <c r="R212" s="47">
        <v>54827.3</v>
      </c>
      <c r="S212" s="19">
        <v>0</v>
      </c>
      <c r="T212" s="19">
        <v>0</v>
      </c>
      <c r="U212" s="19">
        <v>0</v>
      </c>
      <c r="V212" s="128"/>
    </row>
    <row r="213" spans="1:22" s="7" customFormat="1" ht="129" customHeight="1" x14ac:dyDescent="0.2">
      <c r="A213" s="34"/>
      <c r="B213" s="100"/>
      <c r="C213" s="34"/>
      <c r="D213" s="35">
        <v>2023</v>
      </c>
      <c r="E213" s="36">
        <f>SUM(F213:I213)</f>
        <v>117448.1</v>
      </c>
      <c r="F213" s="36">
        <v>52448.1</v>
      </c>
      <c r="G213" s="36">
        <v>20000</v>
      </c>
      <c r="H213" s="36">
        <v>0</v>
      </c>
      <c r="I213" s="36">
        <v>45000</v>
      </c>
      <c r="J213" s="25"/>
      <c r="K213" s="37"/>
      <c r="L213" s="37"/>
      <c r="M213" s="16"/>
      <c r="N213" s="72"/>
      <c r="O213" s="75"/>
      <c r="P213" s="46">
        <v>2023</v>
      </c>
      <c r="Q213" s="19">
        <f t="shared" si="14"/>
        <v>67379.23</v>
      </c>
      <c r="R213" s="19">
        <v>58360.7</v>
      </c>
      <c r="S213" s="19">
        <v>0</v>
      </c>
      <c r="T213" s="19">
        <v>0</v>
      </c>
      <c r="U213" s="19">
        <v>9018.5300000000007</v>
      </c>
      <c r="V213" s="169" t="s">
        <v>279</v>
      </c>
    </row>
    <row r="214" spans="1:22" s="7" customFormat="1" ht="129" customHeight="1" x14ac:dyDescent="0.2">
      <c r="A214" s="34"/>
      <c r="B214" s="100"/>
      <c r="C214" s="34"/>
      <c r="D214" s="35">
        <v>2024</v>
      </c>
      <c r="E214" s="36">
        <f>SUM(F214:I214)</f>
        <v>78223.199999999997</v>
      </c>
      <c r="F214" s="36">
        <v>55718.6</v>
      </c>
      <c r="G214" s="36">
        <v>14405.6</v>
      </c>
      <c r="H214" s="36">
        <v>0</v>
      </c>
      <c r="I214" s="36">
        <v>8099</v>
      </c>
      <c r="J214" s="25"/>
      <c r="K214" s="37"/>
      <c r="L214" s="37"/>
      <c r="M214" s="16"/>
      <c r="N214" s="72"/>
      <c r="O214" s="75"/>
      <c r="P214" s="46">
        <v>2024</v>
      </c>
      <c r="Q214" s="19">
        <f t="shared" si="14"/>
        <v>0</v>
      </c>
      <c r="R214" s="19">
        <v>0</v>
      </c>
      <c r="S214" s="19">
        <v>0</v>
      </c>
      <c r="T214" s="19">
        <v>0</v>
      </c>
      <c r="U214" s="19">
        <v>0</v>
      </c>
      <c r="V214" s="128"/>
    </row>
    <row r="215" spans="1:22" s="7" customFormat="1" ht="129" customHeight="1" x14ac:dyDescent="0.2">
      <c r="A215" s="40"/>
      <c r="B215" s="101"/>
      <c r="C215" s="40"/>
      <c r="D215" s="35">
        <v>2025</v>
      </c>
      <c r="E215" s="36">
        <f t="shared" si="16"/>
        <v>0</v>
      </c>
      <c r="F215" s="36">
        <v>0</v>
      </c>
      <c r="G215" s="36">
        <v>0</v>
      </c>
      <c r="H215" s="36">
        <v>0</v>
      </c>
      <c r="I215" s="36">
        <v>0</v>
      </c>
      <c r="J215" s="41"/>
      <c r="K215" s="42"/>
      <c r="L215" s="42"/>
      <c r="M215" s="16"/>
      <c r="N215" s="68"/>
      <c r="O215" s="77"/>
      <c r="P215" s="46">
        <v>2025</v>
      </c>
      <c r="Q215" s="19">
        <f t="shared" si="14"/>
        <v>0</v>
      </c>
      <c r="R215" s="19">
        <v>0</v>
      </c>
      <c r="S215" s="19">
        <v>0</v>
      </c>
      <c r="T215" s="19">
        <v>0</v>
      </c>
      <c r="U215" s="19">
        <v>0</v>
      </c>
      <c r="V215" s="128"/>
    </row>
    <row r="216" spans="1:22" s="7" customFormat="1" ht="88.5" customHeight="1" x14ac:dyDescent="0.2">
      <c r="A216" s="78" t="s">
        <v>48</v>
      </c>
      <c r="B216" s="48" t="s">
        <v>348</v>
      </c>
      <c r="C216" s="102" t="s">
        <v>165</v>
      </c>
      <c r="D216" s="35" t="s">
        <v>3</v>
      </c>
      <c r="E216" s="36">
        <f>SUM(E217:E221)</f>
        <v>644543.19999999995</v>
      </c>
      <c r="F216" s="36">
        <f>F217+F218+F219+F220+F221</f>
        <v>546316</v>
      </c>
      <c r="G216" s="36">
        <f>G217+G218+G219+G220+G221</f>
        <v>71000</v>
      </c>
      <c r="H216" s="36">
        <f>H217+H218+H219+H220+H221</f>
        <v>27227.200000000001</v>
      </c>
      <c r="I216" s="36">
        <f>I217+I218+I219+I220+I221</f>
        <v>0</v>
      </c>
      <c r="J216" s="48" t="s">
        <v>205</v>
      </c>
      <c r="K216" s="50" t="s">
        <v>89</v>
      </c>
      <c r="L216" s="80" t="s">
        <v>86</v>
      </c>
      <c r="M216" s="71" t="s">
        <v>262</v>
      </c>
      <c r="N216" s="30" t="s">
        <v>349</v>
      </c>
      <c r="O216" s="31"/>
      <c r="P216" s="46" t="s">
        <v>3</v>
      </c>
      <c r="Q216" s="19">
        <f t="shared" ref="Q216:Q222" si="17">R216+S216+T216+U216</f>
        <v>472981.81902999996</v>
      </c>
      <c r="R216" s="19">
        <f>SUM(R217:R221)</f>
        <v>383332.68806999997</v>
      </c>
      <c r="S216" s="19">
        <f>SUM(S217:S221)</f>
        <v>71000</v>
      </c>
      <c r="T216" s="19">
        <f>SUM(T217:T221)</f>
        <v>18649.130960000002</v>
      </c>
      <c r="U216" s="19">
        <f>SUM(U217:U221)</f>
        <v>0</v>
      </c>
      <c r="V216" s="128"/>
    </row>
    <row r="217" spans="1:22" s="7" customFormat="1" ht="88.5" customHeight="1" x14ac:dyDescent="0.2">
      <c r="A217" s="34"/>
      <c r="B217" s="34"/>
      <c r="C217" s="103"/>
      <c r="D217" s="35">
        <v>2021</v>
      </c>
      <c r="E217" s="36">
        <f>F217+G217+H217+I217</f>
        <v>100000</v>
      </c>
      <c r="F217" s="36">
        <v>29000</v>
      </c>
      <c r="G217" s="36">
        <v>71000</v>
      </c>
      <c r="H217" s="36">
        <v>0</v>
      </c>
      <c r="I217" s="36">
        <v>0</v>
      </c>
      <c r="J217" s="25"/>
      <c r="K217" s="37"/>
      <c r="L217" s="81"/>
      <c r="M217" s="10"/>
      <c r="N217" s="38"/>
      <c r="O217" s="39"/>
      <c r="P217" s="46">
        <v>2021</v>
      </c>
      <c r="Q217" s="19">
        <f t="shared" si="17"/>
        <v>100000</v>
      </c>
      <c r="R217" s="168">
        <v>29000</v>
      </c>
      <c r="S217" s="168">
        <v>71000</v>
      </c>
      <c r="T217" s="19">
        <v>0</v>
      </c>
      <c r="U217" s="19">
        <v>0</v>
      </c>
      <c r="V217" s="128"/>
    </row>
    <row r="218" spans="1:22" s="7" customFormat="1" ht="88.5" customHeight="1" x14ac:dyDescent="0.2">
      <c r="A218" s="34"/>
      <c r="B218" s="34"/>
      <c r="C218" s="103"/>
      <c r="D218" s="35">
        <v>2022</v>
      </c>
      <c r="E218" s="36">
        <f>F218+G218+H218+I218</f>
        <v>266020.09999999998</v>
      </c>
      <c r="F218" s="36">
        <v>252719.1</v>
      </c>
      <c r="G218" s="36">
        <v>0</v>
      </c>
      <c r="H218" s="36">
        <v>13301</v>
      </c>
      <c r="I218" s="36">
        <v>0</v>
      </c>
      <c r="J218" s="25"/>
      <c r="K218" s="37"/>
      <c r="L218" s="81"/>
      <c r="M218" s="10"/>
      <c r="N218" s="38"/>
      <c r="O218" s="39"/>
      <c r="P218" s="46">
        <v>2022</v>
      </c>
      <c r="Q218" s="19">
        <f t="shared" si="17"/>
        <v>264381.2</v>
      </c>
      <c r="R218" s="105">
        <v>251162.1</v>
      </c>
      <c r="S218" s="19">
        <v>0</v>
      </c>
      <c r="T218" s="105">
        <v>13219.1</v>
      </c>
      <c r="U218" s="19">
        <v>0</v>
      </c>
      <c r="V218" s="128"/>
    </row>
    <row r="219" spans="1:22" s="7" customFormat="1" ht="111.75" customHeight="1" x14ac:dyDescent="0.2">
      <c r="A219" s="34"/>
      <c r="B219" s="34"/>
      <c r="C219" s="103"/>
      <c r="D219" s="35">
        <v>2023</v>
      </c>
      <c r="E219" s="36">
        <f>F219+G219+H219+I219</f>
        <v>278523.10000000003</v>
      </c>
      <c r="F219" s="36">
        <v>264596.90000000002</v>
      </c>
      <c r="G219" s="36">
        <v>0</v>
      </c>
      <c r="H219" s="36">
        <v>13926.2</v>
      </c>
      <c r="I219" s="36">
        <v>0</v>
      </c>
      <c r="J219" s="25"/>
      <c r="K219" s="37"/>
      <c r="L219" s="81"/>
      <c r="M219" s="10"/>
      <c r="N219" s="38"/>
      <c r="O219" s="39"/>
      <c r="P219" s="46">
        <v>2023</v>
      </c>
      <c r="Q219" s="19">
        <f t="shared" si="17"/>
        <v>108600.61903</v>
      </c>
      <c r="R219" s="19">
        <f>103170588.07/1000</f>
        <v>103170.58807</v>
      </c>
      <c r="S219" s="19">
        <v>0</v>
      </c>
      <c r="T219" s="19">
        <f>5430030.96/1000</f>
        <v>5430.0309600000001</v>
      </c>
      <c r="U219" s="19">
        <f t="shared" ref="U219" si="18">SUM(V219:Y219)</f>
        <v>0</v>
      </c>
      <c r="V219" s="128"/>
    </row>
    <row r="220" spans="1:22" s="7" customFormat="1" ht="99.75" customHeight="1" x14ac:dyDescent="0.2">
      <c r="A220" s="34"/>
      <c r="B220" s="34"/>
      <c r="C220" s="103"/>
      <c r="D220" s="35">
        <v>2024</v>
      </c>
      <c r="E220" s="36">
        <f>F220+G220+H220+I220</f>
        <v>0</v>
      </c>
      <c r="F220" s="36">
        <v>0</v>
      </c>
      <c r="G220" s="36">
        <v>0</v>
      </c>
      <c r="H220" s="36">
        <v>0</v>
      </c>
      <c r="I220" s="36">
        <v>0</v>
      </c>
      <c r="J220" s="25"/>
      <c r="K220" s="37"/>
      <c r="L220" s="81"/>
      <c r="M220" s="10"/>
      <c r="N220" s="38"/>
      <c r="O220" s="39"/>
      <c r="P220" s="46">
        <v>2024</v>
      </c>
      <c r="Q220" s="19">
        <f t="shared" si="17"/>
        <v>0</v>
      </c>
      <c r="R220" s="19">
        <f>SUM(S220:V220)</f>
        <v>0</v>
      </c>
      <c r="S220" s="19">
        <f t="shared" ref="S220:U221" si="19">SUM(T220:W220)</f>
        <v>0</v>
      </c>
      <c r="T220" s="19">
        <f t="shared" si="19"/>
        <v>0</v>
      </c>
      <c r="U220" s="19">
        <f t="shared" si="19"/>
        <v>0</v>
      </c>
      <c r="V220" s="128"/>
    </row>
    <row r="221" spans="1:22" s="7" customFormat="1" ht="409.5" customHeight="1" x14ac:dyDescent="0.2">
      <c r="A221" s="40"/>
      <c r="B221" s="40"/>
      <c r="C221" s="104"/>
      <c r="D221" s="35">
        <v>2025</v>
      </c>
      <c r="E221" s="36">
        <f>F221+G221+H221+I221</f>
        <v>0</v>
      </c>
      <c r="F221" s="36">
        <v>0</v>
      </c>
      <c r="G221" s="36">
        <v>0</v>
      </c>
      <c r="H221" s="36">
        <v>0</v>
      </c>
      <c r="I221" s="36">
        <v>0</v>
      </c>
      <c r="J221" s="41"/>
      <c r="K221" s="42"/>
      <c r="L221" s="82"/>
      <c r="M221" s="10"/>
      <c r="N221" s="43"/>
      <c r="O221" s="44"/>
      <c r="P221" s="46">
        <v>2025</v>
      </c>
      <c r="Q221" s="19">
        <f t="shared" si="17"/>
        <v>0</v>
      </c>
      <c r="R221" s="19">
        <f>SUM(S221:V221)</f>
        <v>0</v>
      </c>
      <c r="S221" s="19">
        <f t="shared" si="19"/>
        <v>0</v>
      </c>
      <c r="T221" s="19">
        <f t="shared" si="19"/>
        <v>0</v>
      </c>
      <c r="U221" s="19">
        <f t="shared" si="19"/>
        <v>0</v>
      </c>
      <c r="V221" s="128"/>
    </row>
    <row r="222" spans="1:22" s="7" customFormat="1" ht="52.5" customHeight="1" x14ac:dyDescent="0.2">
      <c r="A222" s="78" t="s">
        <v>50</v>
      </c>
      <c r="B222" s="48" t="s">
        <v>350</v>
      </c>
      <c r="C222" s="50" t="s">
        <v>49</v>
      </c>
      <c r="D222" s="35" t="s">
        <v>3</v>
      </c>
      <c r="E222" s="36">
        <f t="shared" ref="E222:E227" si="20">SUM(F222:I222)</f>
        <v>122300.656</v>
      </c>
      <c r="F222" s="36">
        <f>SUM(F223:F227)</f>
        <v>21185.556</v>
      </c>
      <c r="G222" s="36">
        <f>SUM(G223:G227)</f>
        <v>60000</v>
      </c>
      <c r="H222" s="36">
        <f>SUM(H223:H227)</f>
        <v>1115.0999999999999</v>
      </c>
      <c r="I222" s="36">
        <f>SUM(I223:I227)</f>
        <v>40000</v>
      </c>
      <c r="J222" s="48" t="s">
        <v>206</v>
      </c>
      <c r="K222" s="50" t="s">
        <v>89</v>
      </c>
      <c r="L222" s="50" t="s">
        <v>86</v>
      </c>
      <c r="M222" s="29" t="s">
        <v>351</v>
      </c>
      <c r="N222" s="30" t="s">
        <v>352</v>
      </c>
      <c r="O222" s="31"/>
      <c r="P222" s="46" t="s">
        <v>3</v>
      </c>
      <c r="Q222" s="19">
        <f t="shared" si="17"/>
        <v>18601.5</v>
      </c>
      <c r="R222" s="19">
        <f>SUM(R223:R227)</f>
        <v>17671.400000000001</v>
      </c>
      <c r="S222" s="19">
        <f>SUM(S223:S227)</f>
        <v>0</v>
      </c>
      <c r="T222" s="19">
        <f>SUM(T223:T227)</f>
        <v>930.1</v>
      </c>
      <c r="U222" s="19">
        <f>SUM(U223:U227)</f>
        <v>0</v>
      </c>
      <c r="V222" s="128"/>
    </row>
    <row r="223" spans="1:22" s="7" customFormat="1" ht="52.5" customHeight="1" x14ac:dyDescent="0.2">
      <c r="A223" s="34"/>
      <c r="B223" s="34"/>
      <c r="C223" s="34"/>
      <c r="D223" s="35">
        <v>2021</v>
      </c>
      <c r="E223" s="36">
        <f t="shared" si="20"/>
        <v>0</v>
      </c>
      <c r="F223" s="36">
        <v>0</v>
      </c>
      <c r="G223" s="36">
        <v>0</v>
      </c>
      <c r="H223" s="36">
        <v>0</v>
      </c>
      <c r="I223" s="36">
        <v>0</v>
      </c>
      <c r="J223" s="25"/>
      <c r="K223" s="37"/>
      <c r="L223" s="37"/>
      <c r="M223" s="16"/>
      <c r="N223" s="38"/>
      <c r="O223" s="39"/>
      <c r="P223" s="46">
        <v>2021</v>
      </c>
      <c r="Q223" s="19">
        <f t="shared" ref="Q223:Q239" si="21">R223+S223+T223+U223</f>
        <v>0</v>
      </c>
      <c r="R223" s="105">
        <f>SUM(S223:V223)</f>
        <v>0</v>
      </c>
      <c r="S223" s="19">
        <v>0</v>
      </c>
      <c r="T223" s="19">
        <v>0</v>
      </c>
      <c r="U223" s="19">
        <v>0</v>
      </c>
      <c r="V223" s="128"/>
    </row>
    <row r="224" spans="1:22" s="7" customFormat="1" ht="52.5" customHeight="1" x14ac:dyDescent="0.2">
      <c r="A224" s="34"/>
      <c r="B224" s="34"/>
      <c r="C224" s="34"/>
      <c r="D224" s="35">
        <v>2022</v>
      </c>
      <c r="E224" s="36">
        <f>SUM(F224:I224)</f>
        <v>42300.656000000003</v>
      </c>
      <c r="F224" s="36">
        <v>21185.556</v>
      </c>
      <c r="G224" s="36">
        <v>0</v>
      </c>
      <c r="H224" s="36">
        <v>1115.0999999999999</v>
      </c>
      <c r="I224" s="36">
        <v>20000</v>
      </c>
      <c r="J224" s="25"/>
      <c r="K224" s="37"/>
      <c r="L224" s="37"/>
      <c r="M224" s="16"/>
      <c r="N224" s="38"/>
      <c r="O224" s="39"/>
      <c r="P224" s="46">
        <v>2022</v>
      </c>
      <c r="Q224" s="19">
        <f t="shared" si="21"/>
        <v>18601.5</v>
      </c>
      <c r="R224" s="105">
        <v>17671.400000000001</v>
      </c>
      <c r="S224" s="19">
        <v>0</v>
      </c>
      <c r="T224" s="105">
        <v>930.1</v>
      </c>
      <c r="U224" s="19">
        <v>0</v>
      </c>
      <c r="V224" s="128"/>
    </row>
    <row r="225" spans="1:22" s="7" customFormat="1" ht="52.5" customHeight="1" x14ac:dyDescent="0.2">
      <c r="A225" s="34"/>
      <c r="B225" s="34"/>
      <c r="C225" s="34"/>
      <c r="D225" s="35">
        <v>2023</v>
      </c>
      <c r="E225" s="36">
        <f t="shared" si="20"/>
        <v>50000</v>
      </c>
      <c r="F225" s="36">
        <v>0</v>
      </c>
      <c r="G225" s="36">
        <v>30000</v>
      </c>
      <c r="H225" s="36">
        <v>0</v>
      </c>
      <c r="I225" s="36">
        <v>20000</v>
      </c>
      <c r="J225" s="25"/>
      <c r="K225" s="37"/>
      <c r="L225" s="37"/>
      <c r="M225" s="16"/>
      <c r="N225" s="38"/>
      <c r="O225" s="39"/>
      <c r="P225" s="46">
        <v>2023</v>
      </c>
      <c r="Q225" s="19">
        <f t="shared" si="21"/>
        <v>0</v>
      </c>
      <c r="R225" s="19">
        <f t="shared" ref="R225:U227" si="22">SUM(S225:V225)</f>
        <v>0</v>
      </c>
      <c r="S225" s="19">
        <f t="shared" si="22"/>
        <v>0</v>
      </c>
      <c r="T225" s="19">
        <f t="shared" si="22"/>
        <v>0</v>
      </c>
      <c r="U225" s="19">
        <f t="shared" si="22"/>
        <v>0</v>
      </c>
      <c r="V225" s="128"/>
    </row>
    <row r="226" spans="1:22" s="7" customFormat="1" ht="52.5" customHeight="1" x14ac:dyDescent="0.2">
      <c r="A226" s="34"/>
      <c r="B226" s="34"/>
      <c r="C226" s="34"/>
      <c r="D226" s="35">
        <v>2024</v>
      </c>
      <c r="E226" s="36">
        <f t="shared" si="20"/>
        <v>30000</v>
      </c>
      <c r="F226" s="36">
        <v>0</v>
      </c>
      <c r="G226" s="36">
        <v>30000</v>
      </c>
      <c r="H226" s="36">
        <v>0</v>
      </c>
      <c r="I226" s="36">
        <v>0</v>
      </c>
      <c r="J226" s="25"/>
      <c r="K226" s="37"/>
      <c r="L226" s="37"/>
      <c r="M226" s="16"/>
      <c r="N226" s="38"/>
      <c r="O226" s="39"/>
      <c r="P226" s="46">
        <v>2024</v>
      </c>
      <c r="Q226" s="19">
        <f t="shared" si="21"/>
        <v>0</v>
      </c>
      <c r="R226" s="19">
        <f t="shared" si="22"/>
        <v>0</v>
      </c>
      <c r="S226" s="19">
        <f t="shared" si="22"/>
        <v>0</v>
      </c>
      <c r="T226" s="19">
        <f t="shared" si="22"/>
        <v>0</v>
      </c>
      <c r="U226" s="19">
        <f t="shared" si="22"/>
        <v>0</v>
      </c>
      <c r="V226" s="128"/>
    </row>
    <row r="227" spans="1:22" s="7" customFormat="1" ht="52.5" customHeight="1" x14ac:dyDescent="0.2">
      <c r="A227" s="40"/>
      <c r="B227" s="40"/>
      <c r="C227" s="40"/>
      <c r="D227" s="35">
        <v>2025</v>
      </c>
      <c r="E227" s="36">
        <f t="shared" si="20"/>
        <v>0</v>
      </c>
      <c r="F227" s="36">
        <v>0</v>
      </c>
      <c r="G227" s="36">
        <v>0</v>
      </c>
      <c r="H227" s="36">
        <v>0</v>
      </c>
      <c r="I227" s="36">
        <v>0</v>
      </c>
      <c r="J227" s="41"/>
      <c r="K227" s="42"/>
      <c r="L227" s="42"/>
      <c r="M227" s="20"/>
      <c r="N227" s="43"/>
      <c r="O227" s="44"/>
      <c r="P227" s="46">
        <v>2025</v>
      </c>
      <c r="Q227" s="19">
        <f t="shared" si="21"/>
        <v>0</v>
      </c>
      <c r="R227" s="19">
        <f t="shared" si="22"/>
        <v>0</v>
      </c>
      <c r="S227" s="19">
        <f t="shared" si="22"/>
        <v>0</v>
      </c>
      <c r="T227" s="19">
        <f t="shared" si="22"/>
        <v>0</v>
      </c>
      <c r="U227" s="19">
        <f t="shared" si="22"/>
        <v>0</v>
      </c>
      <c r="V227" s="128"/>
    </row>
    <row r="228" spans="1:22" s="7" customFormat="1" ht="16.5" customHeight="1" x14ac:dyDescent="0.2">
      <c r="A228" s="78" t="s">
        <v>51</v>
      </c>
      <c r="B228" s="79" t="s">
        <v>353</v>
      </c>
      <c r="C228" s="50" t="s">
        <v>45</v>
      </c>
      <c r="D228" s="35" t="s">
        <v>3</v>
      </c>
      <c r="E228" s="36">
        <f>SUM(E229:E233)</f>
        <v>42568.1</v>
      </c>
      <c r="F228" s="36">
        <f>SUM(F229:F233)</f>
        <v>17723.3</v>
      </c>
      <c r="G228" s="36">
        <f>SUM(G229:G233)</f>
        <v>24437.4</v>
      </c>
      <c r="H228" s="36">
        <f>SUM(H229:H233)</f>
        <v>407.4</v>
      </c>
      <c r="I228" s="36">
        <f>SUM(I229:I233)</f>
        <v>0</v>
      </c>
      <c r="J228" s="48" t="s">
        <v>207</v>
      </c>
      <c r="K228" s="50" t="s">
        <v>86</v>
      </c>
      <c r="L228" s="50" t="s">
        <v>86</v>
      </c>
      <c r="M228" s="51" t="s">
        <v>208</v>
      </c>
      <c r="N228" s="30" t="s">
        <v>354</v>
      </c>
      <c r="O228" s="31"/>
      <c r="P228" s="46" t="s">
        <v>3</v>
      </c>
      <c r="Q228" s="19">
        <f t="shared" si="21"/>
        <v>48485.799999999996</v>
      </c>
      <c r="R228" s="19">
        <f>SUM(R229:R233)</f>
        <v>23230.899999999998</v>
      </c>
      <c r="S228" s="19">
        <f>SUM(S229:S233)</f>
        <v>24560.2</v>
      </c>
      <c r="T228" s="19">
        <f>SUM(T229:T233)</f>
        <v>694.7</v>
      </c>
      <c r="U228" s="19">
        <f>SUM(U229:U233)</f>
        <v>0</v>
      </c>
      <c r="V228" s="128"/>
    </row>
    <row r="229" spans="1:22" s="7" customFormat="1" ht="16.5" customHeight="1" x14ac:dyDescent="0.2">
      <c r="A229" s="34"/>
      <c r="B229" s="34"/>
      <c r="C229" s="34"/>
      <c r="D229" s="35">
        <v>2021</v>
      </c>
      <c r="E229" s="36">
        <f>F229+G229+H229+I229</f>
        <v>36863.599999999999</v>
      </c>
      <c r="F229" s="36">
        <v>12304</v>
      </c>
      <c r="G229" s="36">
        <v>24437.4</v>
      </c>
      <c r="H229" s="36">
        <v>122.2</v>
      </c>
      <c r="I229" s="36">
        <v>0</v>
      </c>
      <c r="J229" s="25"/>
      <c r="K229" s="37"/>
      <c r="L229" s="37"/>
      <c r="M229" s="16"/>
      <c r="N229" s="38"/>
      <c r="O229" s="39"/>
      <c r="P229" s="46">
        <v>2021</v>
      </c>
      <c r="Q229" s="19">
        <f t="shared" si="21"/>
        <v>42781.3</v>
      </c>
      <c r="R229" s="162">
        <v>17811.599999999999</v>
      </c>
      <c r="S229" s="162">
        <v>24560.2</v>
      </c>
      <c r="T229" s="162">
        <v>409.5</v>
      </c>
      <c r="U229" s="163">
        <v>0</v>
      </c>
      <c r="V229" s="128"/>
    </row>
    <row r="230" spans="1:22" s="7" customFormat="1" ht="16.5" customHeight="1" x14ac:dyDescent="0.2">
      <c r="A230" s="34"/>
      <c r="B230" s="34"/>
      <c r="C230" s="34"/>
      <c r="D230" s="35">
        <v>2022</v>
      </c>
      <c r="E230" s="36">
        <f>F230+G230+H230+I230</f>
        <v>5704.5</v>
      </c>
      <c r="F230" s="36">
        <v>5419.3</v>
      </c>
      <c r="G230" s="36">
        <v>0</v>
      </c>
      <c r="H230" s="36">
        <v>285.2</v>
      </c>
      <c r="I230" s="36">
        <v>0</v>
      </c>
      <c r="J230" s="25"/>
      <c r="K230" s="37"/>
      <c r="L230" s="37"/>
      <c r="M230" s="16"/>
      <c r="N230" s="38"/>
      <c r="O230" s="39"/>
      <c r="P230" s="46">
        <v>2022</v>
      </c>
      <c r="Q230" s="19">
        <f t="shared" si="21"/>
        <v>5704.5</v>
      </c>
      <c r="R230" s="36">
        <v>5419.3</v>
      </c>
      <c r="S230" s="19">
        <v>0</v>
      </c>
      <c r="T230" s="36">
        <v>285.2</v>
      </c>
      <c r="U230" s="19">
        <v>0</v>
      </c>
      <c r="V230" s="128"/>
    </row>
    <row r="231" spans="1:22" s="7" customFormat="1" ht="16.5" customHeight="1" x14ac:dyDescent="0.2">
      <c r="A231" s="34"/>
      <c r="B231" s="34"/>
      <c r="C231" s="34"/>
      <c r="D231" s="35">
        <v>2023</v>
      </c>
      <c r="E231" s="36">
        <f>F231+G231+H231+I231</f>
        <v>0</v>
      </c>
      <c r="F231" s="36">
        <v>0</v>
      </c>
      <c r="G231" s="36">
        <v>0</v>
      </c>
      <c r="H231" s="36">
        <v>0</v>
      </c>
      <c r="I231" s="36">
        <v>0</v>
      </c>
      <c r="J231" s="25"/>
      <c r="K231" s="37"/>
      <c r="L231" s="37"/>
      <c r="M231" s="16"/>
      <c r="N231" s="38"/>
      <c r="O231" s="39"/>
      <c r="P231" s="46">
        <v>2023</v>
      </c>
      <c r="Q231" s="19">
        <f t="shared" si="21"/>
        <v>0</v>
      </c>
      <c r="R231" s="19">
        <v>0</v>
      </c>
      <c r="S231" s="19">
        <v>0</v>
      </c>
      <c r="T231" s="19">
        <v>0</v>
      </c>
      <c r="U231" s="19">
        <v>0</v>
      </c>
      <c r="V231" s="128"/>
    </row>
    <row r="232" spans="1:22" s="7" customFormat="1" ht="16.5" customHeight="1" x14ac:dyDescent="0.2">
      <c r="A232" s="34"/>
      <c r="B232" s="34"/>
      <c r="C232" s="34"/>
      <c r="D232" s="35">
        <v>2024</v>
      </c>
      <c r="E232" s="36">
        <f>F232+G232+H232+I232</f>
        <v>0</v>
      </c>
      <c r="F232" s="36">
        <v>0</v>
      </c>
      <c r="G232" s="36">
        <v>0</v>
      </c>
      <c r="H232" s="36">
        <v>0</v>
      </c>
      <c r="I232" s="36">
        <v>0</v>
      </c>
      <c r="J232" s="25"/>
      <c r="K232" s="37"/>
      <c r="L232" s="37"/>
      <c r="M232" s="16"/>
      <c r="N232" s="38"/>
      <c r="O232" s="39"/>
      <c r="P232" s="46">
        <v>2024</v>
      </c>
      <c r="Q232" s="19">
        <f t="shared" si="21"/>
        <v>0</v>
      </c>
      <c r="R232" s="19">
        <v>0</v>
      </c>
      <c r="S232" s="19">
        <v>0</v>
      </c>
      <c r="T232" s="19">
        <v>0</v>
      </c>
      <c r="U232" s="19">
        <v>0</v>
      </c>
      <c r="V232" s="128"/>
    </row>
    <row r="233" spans="1:22" s="7" customFormat="1" ht="16.5" customHeight="1" x14ac:dyDescent="0.2">
      <c r="A233" s="40"/>
      <c r="B233" s="40"/>
      <c r="C233" s="40"/>
      <c r="D233" s="35">
        <v>2025</v>
      </c>
      <c r="E233" s="36">
        <f>F233+G233+H233+I233</f>
        <v>0</v>
      </c>
      <c r="F233" s="36">
        <v>0</v>
      </c>
      <c r="G233" s="36">
        <v>0</v>
      </c>
      <c r="H233" s="36">
        <v>0</v>
      </c>
      <c r="I233" s="36">
        <v>0</v>
      </c>
      <c r="J233" s="41"/>
      <c r="K233" s="42"/>
      <c r="L233" s="42"/>
      <c r="M233" s="20"/>
      <c r="N233" s="43"/>
      <c r="O233" s="44"/>
      <c r="P233" s="46">
        <v>2025</v>
      </c>
      <c r="Q233" s="19">
        <f t="shared" si="21"/>
        <v>0</v>
      </c>
      <c r="R233" s="19">
        <v>0</v>
      </c>
      <c r="S233" s="19">
        <v>0</v>
      </c>
      <c r="T233" s="19">
        <v>0</v>
      </c>
      <c r="U233" s="19">
        <v>0</v>
      </c>
      <c r="V233" s="128"/>
    </row>
    <row r="234" spans="1:22" s="7" customFormat="1" ht="72" customHeight="1" x14ac:dyDescent="0.2">
      <c r="A234" s="78" t="s">
        <v>53</v>
      </c>
      <c r="B234" s="79" t="s">
        <v>355</v>
      </c>
      <c r="C234" s="50">
        <v>2022</v>
      </c>
      <c r="D234" s="35" t="s">
        <v>3</v>
      </c>
      <c r="E234" s="36">
        <f>E235+E236+E237+E238+E239</f>
        <v>1254.9000000000001</v>
      </c>
      <c r="F234" s="36">
        <f>F235+F236+F237+F238+F239</f>
        <v>1192.2</v>
      </c>
      <c r="G234" s="36">
        <f>G235+G236+G237+G238+G239</f>
        <v>0</v>
      </c>
      <c r="H234" s="36">
        <f>H235+H236+H237+H238+H239</f>
        <v>62.7</v>
      </c>
      <c r="I234" s="36">
        <f>I235+I236+I237+I238+I239</f>
        <v>0</v>
      </c>
      <c r="J234" s="48" t="s">
        <v>209</v>
      </c>
      <c r="K234" s="50" t="s">
        <v>112</v>
      </c>
      <c r="L234" s="50" t="s">
        <v>112</v>
      </c>
      <c r="M234" s="51" t="s">
        <v>113</v>
      </c>
      <c r="N234" s="30" t="s">
        <v>356</v>
      </c>
      <c r="O234" s="31"/>
      <c r="P234" s="46" t="s">
        <v>3</v>
      </c>
      <c r="Q234" s="106">
        <f t="shared" si="21"/>
        <v>1333.64</v>
      </c>
      <c r="R234" s="106">
        <f>SUM(R235:R239)</f>
        <v>1192.2</v>
      </c>
      <c r="S234" s="106">
        <f>SUM(S235:S239)</f>
        <v>0</v>
      </c>
      <c r="T234" s="106">
        <f>SUM(T235:T239)</f>
        <v>141.44</v>
      </c>
      <c r="U234" s="106">
        <f>SUM(U235:U239)</f>
        <v>0</v>
      </c>
      <c r="V234" s="128"/>
    </row>
    <row r="235" spans="1:22" s="7" customFormat="1" ht="72" customHeight="1" x14ac:dyDescent="0.2">
      <c r="A235" s="34"/>
      <c r="B235" s="34"/>
      <c r="C235" s="34"/>
      <c r="D235" s="35">
        <v>2021</v>
      </c>
      <c r="E235" s="36">
        <f>F235+G235+H235+I235</f>
        <v>0</v>
      </c>
      <c r="F235" s="36">
        <v>0</v>
      </c>
      <c r="G235" s="36">
        <v>0</v>
      </c>
      <c r="H235" s="36">
        <v>0</v>
      </c>
      <c r="I235" s="36">
        <v>0</v>
      </c>
      <c r="J235" s="25"/>
      <c r="K235" s="37"/>
      <c r="L235" s="37"/>
      <c r="M235" s="16"/>
      <c r="N235" s="38"/>
      <c r="O235" s="39"/>
      <c r="P235" s="46">
        <v>2021</v>
      </c>
      <c r="Q235" s="19">
        <f t="shared" si="21"/>
        <v>0</v>
      </c>
      <c r="R235" s="19">
        <v>0</v>
      </c>
      <c r="S235" s="19">
        <v>0</v>
      </c>
      <c r="T235" s="19">
        <v>0</v>
      </c>
      <c r="U235" s="19">
        <v>0</v>
      </c>
      <c r="V235" s="128"/>
    </row>
    <row r="236" spans="1:22" s="7" customFormat="1" ht="72" customHeight="1" x14ac:dyDescent="0.2">
      <c r="A236" s="34"/>
      <c r="B236" s="34"/>
      <c r="C236" s="34"/>
      <c r="D236" s="35">
        <v>2022</v>
      </c>
      <c r="E236" s="36">
        <f>F236+G236+H236+I236</f>
        <v>1254.9000000000001</v>
      </c>
      <c r="F236" s="36">
        <v>1192.2</v>
      </c>
      <c r="G236" s="36">
        <v>0</v>
      </c>
      <c r="H236" s="36">
        <v>62.7</v>
      </c>
      <c r="I236" s="36">
        <v>0</v>
      </c>
      <c r="J236" s="25"/>
      <c r="K236" s="37"/>
      <c r="L236" s="37"/>
      <c r="M236" s="16"/>
      <c r="N236" s="38"/>
      <c r="O236" s="39"/>
      <c r="P236" s="46">
        <v>2022</v>
      </c>
      <c r="Q236" s="19">
        <f t="shared" si="21"/>
        <v>1333.64</v>
      </c>
      <c r="R236" s="107">
        <v>1192.2</v>
      </c>
      <c r="S236" s="19">
        <v>0</v>
      </c>
      <c r="T236" s="107">
        <v>141.44</v>
      </c>
      <c r="U236" s="19">
        <v>0</v>
      </c>
      <c r="V236" s="128"/>
    </row>
    <row r="237" spans="1:22" s="7" customFormat="1" ht="72" customHeight="1" x14ac:dyDescent="0.2">
      <c r="A237" s="34"/>
      <c r="B237" s="34"/>
      <c r="C237" s="34"/>
      <c r="D237" s="35">
        <v>2023</v>
      </c>
      <c r="E237" s="36">
        <f>F237+G237+H237+I237</f>
        <v>0</v>
      </c>
      <c r="F237" s="36">
        <v>0</v>
      </c>
      <c r="G237" s="36">
        <v>0</v>
      </c>
      <c r="H237" s="36">
        <v>0</v>
      </c>
      <c r="I237" s="36">
        <v>0</v>
      </c>
      <c r="J237" s="25"/>
      <c r="K237" s="37"/>
      <c r="L237" s="37"/>
      <c r="M237" s="16"/>
      <c r="N237" s="38"/>
      <c r="O237" s="39"/>
      <c r="P237" s="46">
        <v>2023</v>
      </c>
      <c r="Q237" s="19">
        <f t="shared" si="21"/>
        <v>0</v>
      </c>
      <c r="R237" s="19">
        <v>0</v>
      </c>
      <c r="S237" s="19">
        <v>0</v>
      </c>
      <c r="T237" s="19">
        <v>0</v>
      </c>
      <c r="U237" s="19">
        <v>0</v>
      </c>
      <c r="V237" s="128"/>
    </row>
    <row r="238" spans="1:22" s="7" customFormat="1" ht="72" customHeight="1" x14ac:dyDescent="0.2">
      <c r="A238" s="34"/>
      <c r="B238" s="34"/>
      <c r="C238" s="34"/>
      <c r="D238" s="35">
        <v>2024</v>
      </c>
      <c r="E238" s="36">
        <f>F238+G238+H238+I238</f>
        <v>0</v>
      </c>
      <c r="F238" s="36">
        <v>0</v>
      </c>
      <c r="G238" s="36">
        <v>0</v>
      </c>
      <c r="H238" s="36">
        <v>0</v>
      </c>
      <c r="I238" s="36">
        <v>0</v>
      </c>
      <c r="J238" s="25"/>
      <c r="K238" s="37"/>
      <c r="L238" s="37"/>
      <c r="M238" s="16"/>
      <c r="N238" s="38"/>
      <c r="O238" s="39"/>
      <c r="P238" s="46">
        <v>2024</v>
      </c>
      <c r="Q238" s="19">
        <f t="shared" si="21"/>
        <v>0</v>
      </c>
      <c r="R238" s="19">
        <v>0</v>
      </c>
      <c r="S238" s="19">
        <v>0</v>
      </c>
      <c r="T238" s="19">
        <v>0</v>
      </c>
      <c r="U238" s="19">
        <v>0</v>
      </c>
      <c r="V238" s="128"/>
    </row>
    <row r="239" spans="1:22" s="7" customFormat="1" ht="72" customHeight="1" x14ac:dyDescent="0.2">
      <c r="A239" s="40"/>
      <c r="B239" s="40"/>
      <c r="C239" s="40"/>
      <c r="D239" s="35">
        <v>2025</v>
      </c>
      <c r="E239" s="36">
        <f>F239+G239+H239+I239</f>
        <v>0</v>
      </c>
      <c r="F239" s="36">
        <v>0</v>
      </c>
      <c r="G239" s="36">
        <v>0</v>
      </c>
      <c r="H239" s="36">
        <v>0</v>
      </c>
      <c r="I239" s="36">
        <v>0</v>
      </c>
      <c r="J239" s="41"/>
      <c r="K239" s="42"/>
      <c r="L239" s="42"/>
      <c r="M239" s="20"/>
      <c r="N239" s="43"/>
      <c r="O239" s="44"/>
      <c r="P239" s="46">
        <v>2025</v>
      </c>
      <c r="Q239" s="19">
        <f t="shared" si="21"/>
        <v>0</v>
      </c>
      <c r="R239" s="19">
        <v>0</v>
      </c>
      <c r="S239" s="19">
        <v>0</v>
      </c>
      <c r="T239" s="19">
        <v>0</v>
      </c>
      <c r="U239" s="19">
        <v>0</v>
      </c>
      <c r="V239" s="128"/>
    </row>
    <row r="240" spans="1:22" s="7" customFormat="1" ht="131.25" customHeight="1" x14ac:dyDescent="0.2">
      <c r="A240" s="78" t="s">
        <v>55</v>
      </c>
      <c r="B240" s="79" t="s">
        <v>357</v>
      </c>
      <c r="C240" s="50">
        <v>2022</v>
      </c>
      <c r="D240" s="35" t="s">
        <v>3</v>
      </c>
      <c r="E240" s="36">
        <f>E241+E242+E243+E244+E245</f>
        <v>2577.1999999999998</v>
      </c>
      <c r="F240" s="36">
        <f>F241+F242+F243+F244+F245</f>
        <v>2448.1999999999998</v>
      </c>
      <c r="G240" s="36">
        <f>G241+G242+G243+G244+G245</f>
        <v>0</v>
      </c>
      <c r="H240" s="36">
        <f>H241+H242+H243+H244+H245</f>
        <v>129</v>
      </c>
      <c r="I240" s="36">
        <f>I241+I242+I243+I244+I245</f>
        <v>0</v>
      </c>
      <c r="J240" s="48" t="s">
        <v>134</v>
      </c>
      <c r="K240" s="50" t="s">
        <v>112</v>
      </c>
      <c r="L240" s="50" t="s">
        <v>112</v>
      </c>
      <c r="M240" s="51" t="s">
        <v>113</v>
      </c>
      <c r="N240" s="30" t="s">
        <v>358</v>
      </c>
      <c r="O240" s="31"/>
      <c r="P240" s="46" t="s">
        <v>3</v>
      </c>
      <c r="Q240" s="19">
        <f>SUM(Q241:Q245)</f>
        <v>4307.6499999999996</v>
      </c>
      <c r="R240" s="19">
        <f>SUM(R241:R245)</f>
        <v>2448.1999999999998</v>
      </c>
      <c r="S240" s="19">
        <f>SUM(S241:S245)</f>
        <v>0</v>
      </c>
      <c r="T240" s="19">
        <f>SUM(T241:T245)</f>
        <v>1859.45</v>
      </c>
      <c r="U240" s="19">
        <f>SUM(U241:U245)</f>
        <v>0</v>
      </c>
      <c r="V240" s="128"/>
    </row>
    <row r="241" spans="1:22" s="7" customFormat="1" ht="131.25" customHeight="1" x14ac:dyDescent="0.2">
      <c r="A241" s="34"/>
      <c r="B241" s="34"/>
      <c r="C241" s="34"/>
      <c r="D241" s="35">
        <v>2021</v>
      </c>
      <c r="E241" s="36">
        <f>F241+G241+H241+I241</f>
        <v>0</v>
      </c>
      <c r="F241" s="36">
        <v>0</v>
      </c>
      <c r="G241" s="36">
        <v>0</v>
      </c>
      <c r="H241" s="36">
        <v>0</v>
      </c>
      <c r="I241" s="36">
        <v>0</v>
      </c>
      <c r="J241" s="25"/>
      <c r="K241" s="37"/>
      <c r="L241" s="37"/>
      <c r="M241" s="16"/>
      <c r="N241" s="38"/>
      <c r="O241" s="39"/>
      <c r="P241" s="46">
        <v>2021</v>
      </c>
      <c r="Q241" s="19">
        <f t="shared" ref="Q241:Q281" si="23">SUM(R241:U241)</f>
        <v>0</v>
      </c>
      <c r="R241" s="19">
        <v>0</v>
      </c>
      <c r="S241" s="19">
        <v>0</v>
      </c>
      <c r="T241" s="19">
        <v>0</v>
      </c>
      <c r="U241" s="19">
        <v>0</v>
      </c>
      <c r="V241" s="128"/>
    </row>
    <row r="242" spans="1:22" s="7" customFormat="1" ht="131.25" customHeight="1" x14ac:dyDescent="0.2">
      <c r="A242" s="34"/>
      <c r="B242" s="34"/>
      <c r="C242" s="34"/>
      <c r="D242" s="35">
        <v>2022</v>
      </c>
      <c r="E242" s="36">
        <f>F242+G242+H242+I242</f>
        <v>2577.1999999999998</v>
      </c>
      <c r="F242" s="36">
        <v>2448.1999999999998</v>
      </c>
      <c r="G242" s="36">
        <v>0</v>
      </c>
      <c r="H242" s="36">
        <v>129</v>
      </c>
      <c r="I242" s="36">
        <v>0</v>
      </c>
      <c r="J242" s="25"/>
      <c r="K242" s="37"/>
      <c r="L242" s="37"/>
      <c r="M242" s="16"/>
      <c r="N242" s="38"/>
      <c r="O242" s="39"/>
      <c r="P242" s="46">
        <v>2022</v>
      </c>
      <c r="Q242" s="19">
        <f t="shared" si="23"/>
        <v>4307.6499999999996</v>
      </c>
      <c r="R242" s="19">
        <v>2448.1999999999998</v>
      </c>
      <c r="S242" s="108">
        <v>0</v>
      </c>
      <c r="T242" s="109">
        <v>1859.45</v>
      </c>
      <c r="U242" s="108">
        <v>0</v>
      </c>
      <c r="V242" s="128"/>
    </row>
    <row r="243" spans="1:22" s="7" customFormat="1" ht="131.25" customHeight="1" x14ac:dyDescent="0.2">
      <c r="A243" s="34"/>
      <c r="B243" s="34"/>
      <c r="C243" s="34"/>
      <c r="D243" s="35">
        <v>2023</v>
      </c>
      <c r="E243" s="36">
        <f>F243+G243+H243+I243</f>
        <v>0</v>
      </c>
      <c r="F243" s="36">
        <v>0</v>
      </c>
      <c r="G243" s="36">
        <v>0</v>
      </c>
      <c r="H243" s="36">
        <v>0</v>
      </c>
      <c r="I243" s="36">
        <v>0</v>
      </c>
      <c r="J243" s="25"/>
      <c r="K243" s="37"/>
      <c r="L243" s="37"/>
      <c r="M243" s="16"/>
      <c r="N243" s="38"/>
      <c r="O243" s="39"/>
      <c r="P243" s="46">
        <v>2023</v>
      </c>
      <c r="Q243" s="19">
        <f t="shared" si="23"/>
        <v>0</v>
      </c>
      <c r="R243" s="19">
        <v>0</v>
      </c>
      <c r="S243" s="19">
        <v>0</v>
      </c>
      <c r="T243" s="19">
        <v>0</v>
      </c>
      <c r="U243" s="19">
        <v>0</v>
      </c>
      <c r="V243" s="128"/>
    </row>
    <row r="244" spans="1:22" s="7" customFormat="1" ht="131.25" customHeight="1" x14ac:dyDescent="0.2">
      <c r="A244" s="34"/>
      <c r="B244" s="34"/>
      <c r="C244" s="34"/>
      <c r="D244" s="35">
        <v>2024</v>
      </c>
      <c r="E244" s="36">
        <f>F244+G244+H244+I244</f>
        <v>0</v>
      </c>
      <c r="F244" s="36">
        <v>0</v>
      </c>
      <c r="G244" s="36">
        <v>0</v>
      </c>
      <c r="H244" s="36">
        <v>0</v>
      </c>
      <c r="I244" s="36">
        <v>0</v>
      </c>
      <c r="J244" s="25"/>
      <c r="K244" s="37"/>
      <c r="L244" s="37"/>
      <c r="M244" s="16"/>
      <c r="N244" s="38"/>
      <c r="O244" s="39"/>
      <c r="P244" s="46">
        <v>2024</v>
      </c>
      <c r="Q244" s="19">
        <f t="shared" si="23"/>
        <v>0</v>
      </c>
      <c r="R244" s="19">
        <v>0</v>
      </c>
      <c r="S244" s="19">
        <v>0</v>
      </c>
      <c r="T244" s="19">
        <v>0</v>
      </c>
      <c r="U244" s="19">
        <v>0</v>
      </c>
      <c r="V244" s="128"/>
    </row>
    <row r="245" spans="1:22" s="7" customFormat="1" ht="131.25" customHeight="1" x14ac:dyDescent="0.2">
      <c r="A245" s="40"/>
      <c r="B245" s="40"/>
      <c r="C245" s="40"/>
      <c r="D245" s="35">
        <v>2025</v>
      </c>
      <c r="E245" s="36">
        <f>F245+G245+H245+I245</f>
        <v>0</v>
      </c>
      <c r="F245" s="36">
        <v>0</v>
      </c>
      <c r="G245" s="36">
        <v>0</v>
      </c>
      <c r="H245" s="36">
        <v>0</v>
      </c>
      <c r="I245" s="36">
        <v>0</v>
      </c>
      <c r="J245" s="41"/>
      <c r="K245" s="42"/>
      <c r="L245" s="42"/>
      <c r="M245" s="20"/>
      <c r="N245" s="43"/>
      <c r="O245" s="44"/>
      <c r="P245" s="46">
        <v>2025</v>
      </c>
      <c r="Q245" s="19">
        <f t="shared" si="23"/>
        <v>0</v>
      </c>
      <c r="R245" s="19">
        <v>0</v>
      </c>
      <c r="S245" s="19">
        <v>0</v>
      </c>
      <c r="T245" s="19">
        <v>0</v>
      </c>
      <c r="U245" s="19">
        <v>0</v>
      </c>
      <c r="V245" s="128"/>
    </row>
    <row r="246" spans="1:22" s="7" customFormat="1" ht="17.25" customHeight="1" x14ac:dyDescent="0.2">
      <c r="A246" s="78" t="s">
        <v>94</v>
      </c>
      <c r="B246" s="79" t="s">
        <v>359</v>
      </c>
      <c r="C246" s="50">
        <v>2022</v>
      </c>
      <c r="D246" s="35" t="s">
        <v>3</v>
      </c>
      <c r="E246" s="36">
        <f>E247+E248+E249+E250+E251</f>
        <v>202.2</v>
      </c>
      <c r="F246" s="36">
        <f>F247+F248+F249+F250+F251</f>
        <v>202.2</v>
      </c>
      <c r="G246" s="36">
        <f>G247+G248+G249+G250+G251</f>
        <v>0</v>
      </c>
      <c r="H246" s="36">
        <f>H247+H248+H249+H250+H251</f>
        <v>10.6</v>
      </c>
      <c r="I246" s="36">
        <f>I247+I248+I249+I250+I251</f>
        <v>0</v>
      </c>
      <c r="J246" s="48" t="s">
        <v>114</v>
      </c>
      <c r="K246" s="50" t="s">
        <v>112</v>
      </c>
      <c r="L246" s="50" t="s">
        <v>112</v>
      </c>
      <c r="M246" s="51" t="s">
        <v>113</v>
      </c>
      <c r="N246" s="30" t="s">
        <v>360</v>
      </c>
      <c r="O246" s="31"/>
      <c r="P246" s="46" t="s">
        <v>3</v>
      </c>
      <c r="Q246" s="19">
        <f>SUM(Q247:Q251)</f>
        <v>399</v>
      </c>
      <c r="R246" s="19">
        <f>SUM(R247:R251)</f>
        <v>379.05</v>
      </c>
      <c r="S246" s="19">
        <f>SUM(S247:S251)</f>
        <v>0</v>
      </c>
      <c r="T246" s="19">
        <f>SUM(T247:T251)</f>
        <v>19.95</v>
      </c>
      <c r="U246" s="19">
        <f>SUM(U247:U251)</f>
        <v>0</v>
      </c>
      <c r="V246" s="128"/>
    </row>
    <row r="247" spans="1:22" s="7" customFormat="1" ht="17.25" customHeight="1" x14ac:dyDescent="0.2">
      <c r="A247" s="34"/>
      <c r="B247" s="34"/>
      <c r="C247" s="34"/>
      <c r="D247" s="35">
        <v>2021</v>
      </c>
      <c r="E247" s="36">
        <f>F247+G247+I247</f>
        <v>0</v>
      </c>
      <c r="F247" s="36">
        <v>0</v>
      </c>
      <c r="G247" s="36">
        <v>0</v>
      </c>
      <c r="H247" s="36">
        <v>0</v>
      </c>
      <c r="I247" s="36">
        <v>0</v>
      </c>
      <c r="J247" s="25"/>
      <c r="K247" s="37"/>
      <c r="L247" s="37"/>
      <c r="M247" s="16"/>
      <c r="N247" s="38"/>
      <c r="O247" s="39"/>
      <c r="P247" s="46">
        <v>2021</v>
      </c>
      <c r="Q247" s="19">
        <f t="shared" si="23"/>
        <v>0</v>
      </c>
      <c r="R247" s="19">
        <v>0</v>
      </c>
      <c r="S247" s="19">
        <v>0</v>
      </c>
      <c r="T247" s="19">
        <v>0</v>
      </c>
      <c r="U247" s="19">
        <v>0</v>
      </c>
      <c r="V247" s="128"/>
    </row>
    <row r="248" spans="1:22" s="7" customFormat="1" ht="17.25" customHeight="1" x14ac:dyDescent="0.2">
      <c r="A248" s="34"/>
      <c r="B248" s="34"/>
      <c r="C248" s="34"/>
      <c r="D248" s="35">
        <v>2022</v>
      </c>
      <c r="E248" s="36">
        <f>F248+G248+I248</f>
        <v>202.2</v>
      </c>
      <c r="F248" s="36">
        <v>202.2</v>
      </c>
      <c r="G248" s="36">
        <v>0</v>
      </c>
      <c r="H248" s="36">
        <v>10.6</v>
      </c>
      <c r="I248" s="36">
        <v>0</v>
      </c>
      <c r="J248" s="25"/>
      <c r="K248" s="37"/>
      <c r="L248" s="37"/>
      <c r="M248" s="16"/>
      <c r="N248" s="38"/>
      <c r="O248" s="39"/>
      <c r="P248" s="46">
        <v>2022</v>
      </c>
      <c r="Q248" s="19">
        <f t="shared" si="23"/>
        <v>399</v>
      </c>
      <c r="R248" s="19">
        <v>379.05</v>
      </c>
      <c r="S248" s="108">
        <v>0</v>
      </c>
      <c r="T248" s="108">
        <v>19.95</v>
      </c>
      <c r="U248" s="108">
        <v>0</v>
      </c>
      <c r="V248" s="128"/>
    </row>
    <row r="249" spans="1:22" s="7" customFormat="1" ht="17.25" customHeight="1" x14ac:dyDescent="0.2">
      <c r="A249" s="34"/>
      <c r="B249" s="34"/>
      <c r="C249" s="34"/>
      <c r="D249" s="35">
        <v>2023</v>
      </c>
      <c r="E249" s="36">
        <f>F249+G249+I249</f>
        <v>0</v>
      </c>
      <c r="F249" s="36">
        <v>0</v>
      </c>
      <c r="G249" s="36">
        <v>0</v>
      </c>
      <c r="H249" s="36">
        <v>0</v>
      </c>
      <c r="I249" s="36">
        <v>0</v>
      </c>
      <c r="J249" s="25"/>
      <c r="K249" s="37"/>
      <c r="L249" s="37"/>
      <c r="M249" s="16"/>
      <c r="N249" s="38"/>
      <c r="O249" s="39"/>
      <c r="P249" s="46">
        <v>2023</v>
      </c>
      <c r="Q249" s="19">
        <f t="shared" si="23"/>
        <v>0</v>
      </c>
      <c r="R249" s="108">
        <v>0</v>
      </c>
      <c r="S249" s="108">
        <v>0</v>
      </c>
      <c r="T249" s="108">
        <v>0</v>
      </c>
      <c r="U249" s="108">
        <v>0</v>
      </c>
      <c r="V249" s="128"/>
    </row>
    <row r="250" spans="1:22" s="7" customFormat="1" ht="17.25" customHeight="1" x14ac:dyDescent="0.2">
      <c r="A250" s="34"/>
      <c r="B250" s="34"/>
      <c r="C250" s="34"/>
      <c r="D250" s="35">
        <v>2024</v>
      </c>
      <c r="E250" s="36">
        <f>F250+G250+I250</f>
        <v>0</v>
      </c>
      <c r="F250" s="36">
        <v>0</v>
      </c>
      <c r="G250" s="36">
        <v>0</v>
      </c>
      <c r="H250" s="36">
        <v>0</v>
      </c>
      <c r="I250" s="36">
        <v>0</v>
      </c>
      <c r="J250" s="25"/>
      <c r="K250" s="37"/>
      <c r="L250" s="37"/>
      <c r="M250" s="16"/>
      <c r="N250" s="38"/>
      <c r="O250" s="39"/>
      <c r="P250" s="46">
        <v>2024</v>
      </c>
      <c r="Q250" s="19">
        <f t="shared" si="23"/>
        <v>0</v>
      </c>
      <c r="R250" s="108">
        <v>0</v>
      </c>
      <c r="S250" s="108">
        <v>0</v>
      </c>
      <c r="T250" s="108">
        <v>0</v>
      </c>
      <c r="U250" s="108">
        <v>0</v>
      </c>
      <c r="V250" s="128"/>
    </row>
    <row r="251" spans="1:22" s="7" customFormat="1" ht="17.25" customHeight="1" x14ac:dyDescent="0.2">
      <c r="A251" s="40"/>
      <c r="B251" s="40"/>
      <c r="C251" s="40"/>
      <c r="D251" s="35">
        <v>2025</v>
      </c>
      <c r="E251" s="36">
        <f>F251+G251+I251</f>
        <v>0</v>
      </c>
      <c r="F251" s="36">
        <v>0</v>
      </c>
      <c r="G251" s="36">
        <v>0</v>
      </c>
      <c r="H251" s="36">
        <v>0</v>
      </c>
      <c r="I251" s="36">
        <v>0</v>
      </c>
      <c r="J251" s="41"/>
      <c r="K251" s="42"/>
      <c r="L251" s="42"/>
      <c r="M251" s="20"/>
      <c r="N251" s="43"/>
      <c r="O251" s="44"/>
      <c r="P251" s="46">
        <v>2025</v>
      </c>
      <c r="Q251" s="19">
        <f t="shared" si="23"/>
        <v>0</v>
      </c>
      <c r="R251" s="108">
        <v>0</v>
      </c>
      <c r="S251" s="108">
        <v>0</v>
      </c>
      <c r="T251" s="108">
        <v>0</v>
      </c>
      <c r="U251" s="108">
        <v>0</v>
      </c>
      <c r="V251" s="128"/>
    </row>
    <row r="252" spans="1:22" s="7" customFormat="1" ht="63.75" customHeight="1" x14ac:dyDescent="0.2">
      <c r="A252" s="78" t="s">
        <v>138</v>
      </c>
      <c r="B252" s="79" t="s">
        <v>361</v>
      </c>
      <c r="C252" s="50">
        <v>2022</v>
      </c>
      <c r="D252" s="35" t="s">
        <v>3</v>
      </c>
      <c r="E252" s="36">
        <f>E253+E254+E255+E256+E257</f>
        <v>3427.3</v>
      </c>
      <c r="F252" s="36">
        <f>F253+F254+F255+F256+F257</f>
        <v>3255.9</v>
      </c>
      <c r="G252" s="36">
        <f>G253+G254+G255+G256+G257</f>
        <v>0</v>
      </c>
      <c r="H252" s="36">
        <f>H253+H254+H255+H256+H257</f>
        <v>171.4</v>
      </c>
      <c r="I252" s="36">
        <f>I253+I254+I255+I256+I257</f>
        <v>0</v>
      </c>
      <c r="J252" s="48" t="s">
        <v>210</v>
      </c>
      <c r="K252" s="50" t="s">
        <v>112</v>
      </c>
      <c r="L252" s="50" t="s">
        <v>112</v>
      </c>
      <c r="M252" s="51" t="s">
        <v>113</v>
      </c>
      <c r="N252" s="30" t="s">
        <v>362</v>
      </c>
      <c r="O252" s="31"/>
      <c r="P252" s="46" t="s">
        <v>3</v>
      </c>
      <c r="Q252" s="19">
        <f>SUM(Q253:Q257)</f>
        <v>3715.3</v>
      </c>
      <c r="R252" s="19">
        <f>SUM(R253:R257)</f>
        <v>3255.9</v>
      </c>
      <c r="S252" s="19">
        <f>SUM(S253:S257)</f>
        <v>0</v>
      </c>
      <c r="T252" s="19">
        <f>SUM(T253:T257)</f>
        <v>459.4</v>
      </c>
      <c r="U252" s="19">
        <f>SUM(U253:U257)</f>
        <v>0</v>
      </c>
      <c r="V252" s="128"/>
    </row>
    <row r="253" spans="1:22" s="7" customFormat="1" ht="63.75" customHeight="1" x14ac:dyDescent="0.2">
      <c r="A253" s="34"/>
      <c r="B253" s="34"/>
      <c r="C253" s="34"/>
      <c r="D253" s="35">
        <v>2021</v>
      </c>
      <c r="E253" s="36">
        <f>F253+G253+H253+I253</f>
        <v>0</v>
      </c>
      <c r="F253" s="36">
        <v>0</v>
      </c>
      <c r="G253" s="36">
        <v>0</v>
      </c>
      <c r="H253" s="36">
        <v>0</v>
      </c>
      <c r="I253" s="36">
        <v>0</v>
      </c>
      <c r="J253" s="25"/>
      <c r="K253" s="37"/>
      <c r="L253" s="37"/>
      <c r="M253" s="16"/>
      <c r="N253" s="38"/>
      <c r="O253" s="39"/>
      <c r="P253" s="46">
        <v>2021</v>
      </c>
      <c r="Q253" s="19">
        <f t="shared" si="23"/>
        <v>0</v>
      </c>
      <c r="R253" s="19">
        <v>0</v>
      </c>
      <c r="S253" s="19">
        <v>0</v>
      </c>
      <c r="T253" s="19">
        <v>0</v>
      </c>
      <c r="U253" s="19">
        <v>0</v>
      </c>
      <c r="V253" s="128"/>
    </row>
    <row r="254" spans="1:22" s="7" customFormat="1" ht="63.75" customHeight="1" x14ac:dyDescent="0.2">
      <c r="A254" s="34"/>
      <c r="B254" s="34"/>
      <c r="C254" s="34"/>
      <c r="D254" s="35">
        <v>2022</v>
      </c>
      <c r="E254" s="36">
        <f>F254+G254+H254+I254</f>
        <v>3427.3</v>
      </c>
      <c r="F254" s="36">
        <v>3255.9</v>
      </c>
      <c r="G254" s="36">
        <v>0</v>
      </c>
      <c r="H254" s="36">
        <v>171.4</v>
      </c>
      <c r="I254" s="36">
        <v>0</v>
      </c>
      <c r="J254" s="25"/>
      <c r="K254" s="37"/>
      <c r="L254" s="37"/>
      <c r="M254" s="16"/>
      <c r="N254" s="38"/>
      <c r="O254" s="39"/>
      <c r="P254" s="46">
        <v>2022</v>
      </c>
      <c r="Q254" s="19">
        <f t="shared" si="23"/>
        <v>3715.3</v>
      </c>
      <c r="R254" s="19">
        <v>3255.9</v>
      </c>
      <c r="S254" s="108">
        <v>0</v>
      </c>
      <c r="T254" s="19">
        <v>459.4</v>
      </c>
      <c r="U254" s="108">
        <v>0</v>
      </c>
      <c r="V254" s="128"/>
    </row>
    <row r="255" spans="1:22" s="7" customFormat="1" ht="63.75" customHeight="1" x14ac:dyDescent="0.2">
      <c r="A255" s="34"/>
      <c r="B255" s="34"/>
      <c r="C255" s="34"/>
      <c r="D255" s="35">
        <v>2023</v>
      </c>
      <c r="E255" s="36">
        <f>F255+G255+H255+I255</f>
        <v>0</v>
      </c>
      <c r="F255" s="36">
        <v>0</v>
      </c>
      <c r="G255" s="36">
        <v>0</v>
      </c>
      <c r="H255" s="36">
        <v>0</v>
      </c>
      <c r="I255" s="36">
        <v>0</v>
      </c>
      <c r="J255" s="25"/>
      <c r="K255" s="37"/>
      <c r="L255" s="37"/>
      <c r="M255" s="16"/>
      <c r="N255" s="38"/>
      <c r="O255" s="39"/>
      <c r="P255" s="46">
        <v>2023</v>
      </c>
      <c r="Q255" s="19">
        <f t="shared" si="23"/>
        <v>0</v>
      </c>
      <c r="R255" s="108">
        <v>0</v>
      </c>
      <c r="S255" s="108">
        <v>0</v>
      </c>
      <c r="T255" s="108">
        <v>0</v>
      </c>
      <c r="U255" s="108">
        <v>0</v>
      </c>
      <c r="V255" s="128"/>
    </row>
    <row r="256" spans="1:22" s="7" customFormat="1" ht="63.75" customHeight="1" x14ac:dyDescent="0.2">
      <c r="A256" s="34"/>
      <c r="B256" s="34"/>
      <c r="C256" s="34"/>
      <c r="D256" s="35">
        <v>2024</v>
      </c>
      <c r="E256" s="36">
        <f>F256+G256+H256+I256</f>
        <v>0</v>
      </c>
      <c r="F256" s="36">
        <v>0</v>
      </c>
      <c r="G256" s="36">
        <v>0</v>
      </c>
      <c r="H256" s="36">
        <v>0</v>
      </c>
      <c r="I256" s="36">
        <v>0</v>
      </c>
      <c r="J256" s="25"/>
      <c r="K256" s="37"/>
      <c r="L256" s="37"/>
      <c r="M256" s="16"/>
      <c r="N256" s="38"/>
      <c r="O256" s="39"/>
      <c r="P256" s="46">
        <v>2024</v>
      </c>
      <c r="Q256" s="19">
        <f t="shared" si="23"/>
        <v>0</v>
      </c>
      <c r="R256" s="108">
        <v>0</v>
      </c>
      <c r="S256" s="108">
        <v>0</v>
      </c>
      <c r="T256" s="108">
        <v>0</v>
      </c>
      <c r="U256" s="108">
        <v>0</v>
      </c>
      <c r="V256" s="128"/>
    </row>
    <row r="257" spans="1:22" s="7" customFormat="1" ht="63.75" customHeight="1" x14ac:dyDescent="0.2">
      <c r="A257" s="40"/>
      <c r="B257" s="40"/>
      <c r="C257" s="40"/>
      <c r="D257" s="35">
        <v>2025</v>
      </c>
      <c r="E257" s="36">
        <f>F257+G257+H257+I257</f>
        <v>0</v>
      </c>
      <c r="F257" s="36">
        <v>0</v>
      </c>
      <c r="G257" s="36">
        <v>0</v>
      </c>
      <c r="H257" s="36">
        <v>0</v>
      </c>
      <c r="I257" s="36">
        <v>0</v>
      </c>
      <c r="J257" s="41"/>
      <c r="K257" s="42"/>
      <c r="L257" s="42"/>
      <c r="M257" s="20"/>
      <c r="N257" s="43"/>
      <c r="O257" s="44"/>
      <c r="P257" s="46">
        <v>2025</v>
      </c>
      <c r="Q257" s="19">
        <f t="shared" si="23"/>
        <v>0</v>
      </c>
      <c r="R257" s="108">
        <v>0</v>
      </c>
      <c r="S257" s="108">
        <v>0</v>
      </c>
      <c r="T257" s="108">
        <v>0</v>
      </c>
      <c r="U257" s="108">
        <v>0</v>
      </c>
      <c r="V257" s="128"/>
    </row>
    <row r="258" spans="1:22" s="7" customFormat="1" ht="60.75" customHeight="1" x14ac:dyDescent="0.2">
      <c r="A258" s="78" t="s">
        <v>139</v>
      </c>
      <c r="B258" s="79" t="s">
        <v>363</v>
      </c>
      <c r="C258" s="50">
        <v>2022</v>
      </c>
      <c r="D258" s="35" t="s">
        <v>3</v>
      </c>
      <c r="E258" s="36">
        <f>E259+E260+E261+E262+E263</f>
        <v>1267.1000000000001</v>
      </c>
      <c r="F258" s="36">
        <f>F259+F260+F261+F262+F263</f>
        <v>1203.7</v>
      </c>
      <c r="G258" s="36">
        <f>G259+G260+G261+G262+G263</f>
        <v>0</v>
      </c>
      <c r="H258" s="36">
        <f>H259+H260+H261+H262+H263</f>
        <v>63.4</v>
      </c>
      <c r="I258" s="36">
        <f>I259+I260+I261+I262+I263</f>
        <v>0</v>
      </c>
      <c r="J258" s="48" t="s">
        <v>115</v>
      </c>
      <c r="K258" s="50" t="s">
        <v>112</v>
      </c>
      <c r="L258" s="50" t="s">
        <v>112</v>
      </c>
      <c r="M258" s="51" t="s">
        <v>113</v>
      </c>
      <c r="N258" s="30" t="s">
        <v>364</v>
      </c>
      <c r="O258" s="31"/>
      <c r="P258" s="46" t="s">
        <v>3</v>
      </c>
      <c r="Q258" s="19">
        <f>SUM(Q259:Q263)</f>
        <v>2200.5</v>
      </c>
      <c r="R258" s="19">
        <f>SUM(R259:R263)</f>
        <v>1203.7</v>
      </c>
      <c r="S258" s="19">
        <f>SUM(S259:S263)</f>
        <v>0</v>
      </c>
      <c r="T258" s="19">
        <f>SUM(T259:T263)</f>
        <v>996.8</v>
      </c>
      <c r="U258" s="19">
        <f>SUM(U259:U263)</f>
        <v>0</v>
      </c>
      <c r="V258" s="128"/>
    </row>
    <row r="259" spans="1:22" s="7" customFormat="1" ht="60.75" customHeight="1" x14ac:dyDescent="0.2">
      <c r="A259" s="34"/>
      <c r="B259" s="34"/>
      <c r="C259" s="34"/>
      <c r="D259" s="35">
        <v>2021</v>
      </c>
      <c r="E259" s="36">
        <f>F259+G259+H259+I259</f>
        <v>0</v>
      </c>
      <c r="F259" s="36">
        <v>0</v>
      </c>
      <c r="G259" s="36">
        <v>0</v>
      </c>
      <c r="H259" s="36">
        <v>0</v>
      </c>
      <c r="I259" s="36">
        <v>0</v>
      </c>
      <c r="J259" s="25"/>
      <c r="K259" s="37"/>
      <c r="L259" s="37"/>
      <c r="M259" s="16"/>
      <c r="N259" s="38"/>
      <c r="O259" s="39"/>
      <c r="P259" s="46">
        <v>2021</v>
      </c>
      <c r="Q259" s="19">
        <f t="shared" si="23"/>
        <v>0</v>
      </c>
      <c r="R259" s="19">
        <v>0</v>
      </c>
      <c r="S259" s="19">
        <v>0</v>
      </c>
      <c r="T259" s="19">
        <v>0</v>
      </c>
      <c r="U259" s="19">
        <v>0</v>
      </c>
      <c r="V259" s="128"/>
    </row>
    <row r="260" spans="1:22" s="7" customFormat="1" ht="60.75" customHeight="1" x14ac:dyDescent="0.2">
      <c r="A260" s="34"/>
      <c r="B260" s="34"/>
      <c r="C260" s="34"/>
      <c r="D260" s="35">
        <v>2022</v>
      </c>
      <c r="E260" s="36">
        <f>F260+G260+H260+I260</f>
        <v>1267.1000000000001</v>
      </c>
      <c r="F260" s="36">
        <v>1203.7</v>
      </c>
      <c r="G260" s="36">
        <v>0</v>
      </c>
      <c r="H260" s="36">
        <v>63.4</v>
      </c>
      <c r="I260" s="36">
        <v>0</v>
      </c>
      <c r="J260" s="25"/>
      <c r="K260" s="37"/>
      <c r="L260" s="37"/>
      <c r="M260" s="16"/>
      <c r="N260" s="38"/>
      <c r="O260" s="39"/>
      <c r="P260" s="46">
        <v>2022</v>
      </c>
      <c r="Q260" s="19">
        <f t="shared" si="23"/>
        <v>2200.5</v>
      </c>
      <c r="R260" s="19">
        <v>1203.7</v>
      </c>
      <c r="S260" s="108">
        <v>0</v>
      </c>
      <c r="T260" s="19">
        <v>996.8</v>
      </c>
      <c r="U260" s="108">
        <v>0</v>
      </c>
      <c r="V260" s="128"/>
    </row>
    <row r="261" spans="1:22" s="7" customFormat="1" ht="60.75" customHeight="1" x14ac:dyDescent="0.2">
      <c r="A261" s="34"/>
      <c r="B261" s="34"/>
      <c r="C261" s="34"/>
      <c r="D261" s="35">
        <v>2023</v>
      </c>
      <c r="E261" s="36">
        <f>F261+G261+H261+I261</f>
        <v>0</v>
      </c>
      <c r="F261" s="36">
        <v>0</v>
      </c>
      <c r="G261" s="36">
        <v>0</v>
      </c>
      <c r="H261" s="36">
        <v>0</v>
      </c>
      <c r="I261" s="36">
        <v>0</v>
      </c>
      <c r="J261" s="25"/>
      <c r="K261" s="37"/>
      <c r="L261" s="37"/>
      <c r="M261" s="16"/>
      <c r="N261" s="38"/>
      <c r="O261" s="39"/>
      <c r="P261" s="46">
        <v>2023</v>
      </c>
      <c r="Q261" s="19">
        <f t="shared" si="23"/>
        <v>0</v>
      </c>
      <c r="R261" s="19">
        <v>0</v>
      </c>
      <c r="S261" s="19">
        <v>0</v>
      </c>
      <c r="T261" s="19">
        <v>0</v>
      </c>
      <c r="U261" s="19">
        <v>0</v>
      </c>
      <c r="V261" s="128"/>
    </row>
    <row r="262" spans="1:22" s="7" customFormat="1" ht="60.75" customHeight="1" x14ac:dyDescent="0.2">
      <c r="A262" s="34"/>
      <c r="B262" s="34"/>
      <c r="C262" s="34"/>
      <c r="D262" s="35">
        <v>2024</v>
      </c>
      <c r="E262" s="36">
        <f>F262+G262+H262+I262</f>
        <v>0</v>
      </c>
      <c r="F262" s="36">
        <v>0</v>
      </c>
      <c r="G262" s="36">
        <v>0</v>
      </c>
      <c r="H262" s="36">
        <v>0</v>
      </c>
      <c r="I262" s="36">
        <v>0</v>
      </c>
      <c r="J262" s="25"/>
      <c r="K262" s="37"/>
      <c r="L262" s="37"/>
      <c r="M262" s="16"/>
      <c r="N262" s="38"/>
      <c r="O262" s="39"/>
      <c r="P262" s="46">
        <v>2024</v>
      </c>
      <c r="Q262" s="19">
        <f t="shared" si="23"/>
        <v>0</v>
      </c>
      <c r="R262" s="19">
        <v>0</v>
      </c>
      <c r="S262" s="19">
        <v>0</v>
      </c>
      <c r="T262" s="19">
        <v>0</v>
      </c>
      <c r="U262" s="19">
        <v>0</v>
      </c>
      <c r="V262" s="128"/>
    </row>
    <row r="263" spans="1:22" s="7" customFormat="1" ht="60.75" customHeight="1" x14ac:dyDescent="0.2">
      <c r="A263" s="40"/>
      <c r="B263" s="40"/>
      <c r="C263" s="40"/>
      <c r="D263" s="35">
        <v>2025</v>
      </c>
      <c r="E263" s="36">
        <f>F263+G263+H263+I263</f>
        <v>0</v>
      </c>
      <c r="F263" s="36">
        <v>0</v>
      </c>
      <c r="G263" s="36">
        <v>0</v>
      </c>
      <c r="H263" s="36">
        <v>0</v>
      </c>
      <c r="I263" s="36">
        <v>0</v>
      </c>
      <c r="J263" s="41"/>
      <c r="K263" s="42"/>
      <c r="L263" s="42"/>
      <c r="M263" s="20"/>
      <c r="N263" s="43"/>
      <c r="O263" s="44"/>
      <c r="P263" s="46">
        <v>2025</v>
      </c>
      <c r="Q263" s="19">
        <f t="shared" si="23"/>
        <v>0</v>
      </c>
      <c r="R263" s="19">
        <v>0</v>
      </c>
      <c r="S263" s="19">
        <v>0</v>
      </c>
      <c r="T263" s="19">
        <v>0</v>
      </c>
      <c r="U263" s="19">
        <v>0</v>
      </c>
      <c r="V263" s="128"/>
    </row>
    <row r="264" spans="1:22" s="7" customFormat="1" ht="20.25" customHeight="1" x14ac:dyDescent="0.2">
      <c r="A264" s="78" t="s">
        <v>140</v>
      </c>
      <c r="B264" s="79" t="s">
        <v>365</v>
      </c>
      <c r="C264" s="50">
        <v>2022</v>
      </c>
      <c r="D264" s="35" t="s">
        <v>3</v>
      </c>
      <c r="E264" s="36">
        <f>E265+E266+E267+E268+E269</f>
        <v>1159.5</v>
      </c>
      <c r="F264" s="36">
        <f>F265+F266+F267+F268+F269</f>
        <v>1101.5</v>
      </c>
      <c r="G264" s="36">
        <f>G265+G266+G267+G268+G269</f>
        <v>0</v>
      </c>
      <c r="H264" s="36">
        <f>H265+H266+H267+H268+H269</f>
        <v>58</v>
      </c>
      <c r="I264" s="36">
        <f>I265+I266+I267+I268+I269</f>
        <v>0</v>
      </c>
      <c r="J264" s="48" t="s">
        <v>116</v>
      </c>
      <c r="K264" s="50" t="s">
        <v>112</v>
      </c>
      <c r="L264" s="50" t="s">
        <v>112</v>
      </c>
      <c r="M264" s="51" t="s">
        <v>113</v>
      </c>
      <c r="N264" s="30" t="s">
        <v>366</v>
      </c>
      <c r="O264" s="31"/>
      <c r="P264" s="46" t="s">
        <v>3</v>
      </c>
      <c r="Q264" s="106">
        <f>SUM(Q265:Q269)</f>
        <v>695.67702000000008</v>
      </c>
      <c r="R264" s="106">
        <f>SUM(R265:R269)</f>
        <v>660.89317000000005</v>
      </c>
      <c r="S264" s="106">
        <f>SUM(S265:S269)</f>
        <v>0</v>
      </c>
      <c r="T264" s="106">
        <f>SUM(T265:T269)</f>
        <v>34.783850000000001</v>
      </c>
      <c r="U264" s="106">
        <f>SUM(U265:U269)</f>
        <v>0</v>
      </c>
      <c r="V264" s="128"/>
    </row>
    <row r="265" spans="1:22" s="7" customFormat="1" ht="20.25" customHeight="1" x14ac:dyDescent="0.2">
      <c r="A265" s="34"/>
      <c r="B265" s="34"/>
      <c r="C265" s="34"/>
      <c r="D265" s="35">
        <v>2021</v>
      </c>
      <c r="E265" s="36">
        <f>F265+G265+H265+I265</f>
        <v>0</v>
      </c>
      <c r="F265" s="36">
        <v>0</v>
      </c>
      <c r="G265" s="36">
        <v>0</v>
      </c>
      <c r="H265" s="36">
        <v>0</v>
      </c>
      <c r="I265" s="36">
        <v>0</v>
      </c>
      <c r="J265" s="25"/>
      <c r="K265" s="37"/>
      <c r="L265" s="37"/>
      <c r="M265" s="16"/>
      <c r="N265" s="38"/>
      <c r="O265" s="39"/>
      <c r="P265" s="46">
        <v>2021</v>
      </c>
      <c r="Q265" s="19">
        <f t="shared" si="23"/>
        <v>0</v>
      </c>
      <c r="R265" s="19">
        <v>0</v>
      </c>
      <c r="S265" s="19">
        <v>0</v>
      </c>
      <c r="T265" s="19">
        <v>0</v>
      </c>
      <c r="U265" s="19">
        <v>0</v>
      </c>
      <c r="V265" s="128"/>
    </row>
    <row r="266" spans="1:22" s="7" customFormat="1" ht="20.25" customHeight="1" x14ac:dyDescent="0.2">
      <c r="A266" s="34"/>
      <c r="B266" s="34"/>
      <c r="C266" s="34"/>
      <c r="D266" s="35">
        <v>2022</v>
      </c>
      <c r="E266" s="36">
        <f>F266+G266+H266+I266</f>
        <v>1159.5</v>
      </c>
      <c r="F266" s="36">
        <v>1101.5</v>
      </c>
      <c r="G266" s="36">
        <v>0</v>
      </c>
      <c r="H266" s="36">
        <v>58</v>
      </c>
      <c r="I266" s="36">
        <v>0</v>
      </c>
      <c r="J266" s="25"/>
      <c r="K266" s="37"/>
      <c r="L266" s="37"/>
      <c r="M266" s="16"/>
      <c r="N266" s="38"/>
      <c r="O266" s="39"/>
      <c r="P266" s="46">
        <v>2022</v>
      </c>
      <c r="Q266" s="19">
        <f t="shared" si="23"/>
        <v>695.67702000000008</v>
      </c>
      <c r="R266" s="107">
        <v>660.89317000000005</v>
      </c>
      <c r="S266" s="19">
        <v>0</v>
      </c>
      <c r="T266" s="107">
        <v>34.783850000000001</v>
      </c>
      <c r="U266" s="19">
        <v>0</v>
      </c>
      <c r="V266" s="128"/>
    </row>
    <row r="267" spans="1:22" s="7" customFormat="1" ht="20.25" customHeight="1" x14ac:dyDescent="0.2">
      <c r="A267" s="34"/>
      <c r="B267" s="34"/>
      <c r="C267" s="34"/>
      <c r="D267" s="35">
        <v>2023</v>
      </c>
      <c r="E267" s="36">
        <f>F267+G267+H267+I267</f>
        <v>0</v>
      </c>
      <c r="F267" s="36">
        <v>0</v>
      </c>
      <c r="G267" s="36">
        <v>0</v>
      </c>
      <c r="H267" s="36">
        <v>0</v>
      </c>
      <c r="I267" s="36">
        <v>0</v>
      </c>
      <c r="J267" s="25"/>
      <c r="K267" s="37"/>
      <c r="L267" s="37"/>
      <c r="M267" s="16"/>
      <c r="N267" s="38"/>
      <c r="O267" s="39"/>
      <c r="P267" s="46">
        <v>2023</v>
      </c>
      <c r="Q267" s="19">
        <f t="shared" si="23"/>
        <v>0</v>
      </c>
      <c r="R267" s="19">
        <v>0</v>
      </c>
      <c r="S267" s="19">
        <v>0</v>
      </c>
      <c r="T267" s="19">
        <v>0</v>
      </c>
      <c r="U267" s="19">
        <v>0</v>
      </c>
      <c r="V267" s="128"/>
    </row>
    <row r="268" spans="1:22" s="7" customFormat="1" ht="20.25" customHeight="1" x14ac:dyDescent="0.2">
      <c r="A268" s="34"/>
      <c r="B268" s="34"/>
      <c r="C268" s="34"/>
      <c r="D268" s="35">
        <v>2024</v>
      </c>
      <c r="E268" s="36">
        <f>F268+G268+H268+I268</f>
        <v>0</v>
      </c>
      <c r="F268" s="36">
        <v>0</v>
      </c>
      <c r="G268" s="36">
        <v>0</v>
      </c>
      <c r="H268" s="36">
        <v>0</v>
      </c>
      <c r="I268" s="36">
        <v>0</v>
      </c>
      <c r="J268" s="25"/>
      <c r="K268" s="37"/>
      <c r="L268" s="37"/>
      <c r="M268" s="16"/>
      <c r="N268" s="38"/>
      <c r="O268" s="39"/>
      <c r="P268" s="46">
        <v>2024</v>
      </c>
      <c r="Q268" s="19">
        <f t="shared" si="23"/>
        <v>0</v>
      </c>
      <c r="R268" s="19">
        <v>0</v>
      </c>
      <c r="S268" s="19">
        <v>0</v>
      </c>
      <c r="T268" s="19">
        <v>0</v>
      </c>
      <c r="U268" s="19">
        <v>0</v>
      </c>
      <c r="V268" s="128"/>
    </row>
    <row r="269" spans="1:22" s="7" customFormat="1" ht="20.25" customHeight="1" x14ac:dyDescent="0.2">
      <c r="A269" s="40"/>
      <c r="B269" s="40"/>
      <c r="C269" s="40"/>
      <c r="D269" s="35">
        <v>2025</v>
      </c>
      <c r="E269" s="36">
        <f>F269+G269+H269+I269</f>
        <v>0</v>
      </c>
      <c r="F269" s="36">
        <v>0</v>
      </c>
      <c r="G269" s="36">
        <v>0</v>
      </c>
      <c r="H269" s="36">
        <v>0</v>
      </c>
      <c r="I269" s="36">
        <v>0</v>
      </c>
      <c r="J269" s="41"/>
      <c r="K269" s="42"/>
      <c r="L269" s="42"/>
      <c r="M269" s="20"/>
      <c r="N269" s="43"/>
      <c r="O269" s="44"/>
      <c r="P269" s="46">
        <v>2025</v>
      </c>
      <c r="Q269" s="19">
        <f t="shared" si="23"/>
        <v>0</v>
      </c>
      <c r="R269" s="19">
        <v>0</v>
      </c>
      <c r="S269" s="19">
        <v>0</v>
      </c>
      <c r="T269" s="19">
        <v>0</v>
      </c>
      <c r="U269" s="19">
        <v>0</v>
      </c>
      <c r="V269" s="128"/>
    </row>
    <row r="270" spans="1:22" s="7" customFormat="1" ht="22.5" customHeight="1" x14ac:dyDescent="0.2">
      <c r="A270" s="78" t="s">
        <v>141</v>
      </c>
      <c r="B270" s="79" t="s">
        <v>367</v>
      </c>
      <c r="C270" s="50">
        <v>2022</v>
      </c>
      <c r="D270" s="35" t="s">
        <v>3</v>
      </c>
      <c r="E270" s="36">
        <f>E271+E272+E273+E274+E275</f>
        <v>3379.1</v>
      </c>
      <c r="F270" s="36">
        <f>F271+F272+F273+F274+F275</f>
        <v>3210.1</v>
      </c>
      <c r="G270" s="36">
        <f>G271+G272+G273+G274+G275</f>
        <v>0</v>
      </c>
      <c r="H270" s="36">
        <f>H271+H272+H273+H274+H275</f>
        <v>169</v>
      </c>
      <c r="I270" s="36">
        <f>I271+I272+I273+I274+I275</f>
        <v>0</v>
      </c>
      <c r="J270" s="48" t="s">
        <v>117</v>
      </c>
      <c r="K270" s="50" t="s">
        <v>112</v>
      </c>
      <c r="L270" s="50" t="s">
        <v>112</v>
      </c>
      <c r="M270" s="51" t="s">
        <v>113</v>
      </c>
      <c r="N270" s="30" t="s">
        <v>368</v>
      </c>
      <c r="O270" s="31"/>
      <c r="P270" s="46" t="s">
        <v>3</v>
      </c>
      <c r="Q270" s="19">
        <f>SUM(Q271:Q275)</f>
        <v>3634.7470000000003</v>
      </c>
      <c r="R270" s="106">
        <f>SUM(R271:R275)</f>
        <v>3465.65</v>
      </c>
      <c r="S270" s="106">
        <f>SUM(S271:S275)</f>
        <v>0</v>
      </c>
      <c r="T270" s="106">
        <f>SUM(T271:T275)</f>
        <v>169.09700000000001</v>
      </c>
      <c r="U270" s="106">
        <f>SUM(U271:U275)</f>
        <v>0</v>
      </c>
      <c r="V270" s="128"/>
    </row>
    <row r="271" spans="1:22" s="7" customFormat="1" ht="22.5" customHeight="1" x14ac:dyDescent="0.2">
      <c r="A271" s="34"/>
      <c r="B271" s="34"/>
      <c r="C271" s="34"/>
      <c r="D271" s="35">
        <v>2021</v>
      </c>
      <c r="E271" s="36">
        <f>F271+G271+H271+I271</f>
        <v>0</v>
      </c>
      <c r="F271" s="36">
        <v>0</v>
      </c>
      <c r="G271" s="36">
        <v>0</v>
      </c>
      <c r="H271" s="36">
        <v>0</v>
      </c>
      <c r="I271" s="36">
        <v>0</v>
      </c>
      <c r="J271" s="25"/>
      <c r="K271" s="37"/>
      <c r="L271" s="37"/>
      <c r="M271" s="16"/>
      <c r="N271" s="38"/>
      <c r="O271" s="39"/>
      <c r="P271" s="46">
        <v>2021</v>
      </c>
      <c r="Q271" s="19">
        <f t="shared" si="23"/>
        <v>0</v>
      </c>
      <c r="R271" s="19">
        <v>0</v>
      </c>
      <c r="S271" s="19">
        <v>0</v>
      </c>
      <c r="T271" s="19">
        <v>0</v>
      </c>
      <c r="U271" s="19">
        <v>0</v>
      </c>
      <c r="V271" s="128"/>
    </row>
    <row r="272" spans="1:22" s="7" customFormat="1" ht="22.5" customHeight="1" x14ac:dyDescent="0.2">
      <c r="A272" s="34"/>
      <c r="B272" s="34"/>
      <c r="C272" s="34"/>
      <c r="D272" s="35">
        <v>2022</v>
      </c>
      <c r="E272" s="36">
        <f>F272+G272+H272+I272</f>
        <v>3379.1</v>
      </c>
      <c r="F272" s="36">
        <v>3210.1</v>
      </c>
      <c r="G272" s="36">
        <v>0</v>
      </c>
      <c r="H272" s="36">
        <v>169</v>
      </c>
      <c r="I272" s="36">
        <v>0</v>
      </c>
      <c r="J272" s="25"/>
      <c r="K272" s="37"/>
      <c r="L272" s="37"/>
      <c r="M272" s="16"/>
      <c r="N272" s="38"/>
      <c r="O272" s="39"/>
      <c r="P272" s="46">
        <v>2022</v>
      </c>
      <c r="Q272" s="19">
        <f t="shared" si="23"/>
        <v>3634.7470000000003</v>
      </c>
      <c r="R272" s="107">
        <v>3465.65</v>
      </c>
      <c r="S272" s="19">
        <v>0</v>
      </c>
      <c r="T272" s="107">
        <v>169.09700000000001</v>
      </c>
      <c r="U272" s="19">
        <v>0</v>
      </c>
      <c r="V272" s="128"/>
    </row>
    <row r="273" spans="1:22" s="7" customFormat="1" ht="22.5" customHeight="1" x14ac:dyDescent="0.2">
      <c r="A273" s="34"/>
      <c r="B273" s="34"/>
      <c r="C273" s="34"/>
      <c r="D273" s="35">
        <v>2023</v>
      </c>
      <c r="E273" s="36">
        <f>F273+G273+H273+I273</f>
        <v>0</v>
      </c>
      <c r="F273" s="36">
        <v>0</v>
      </c>
      <c r="G273" s="36">
        <v>0</v>
      </c>
      <c r="H273" s="36">
        <v>0</v>
      </c>
      <c r="I273" s="36">
        <v>0</v>
      </c>
      <c r="J273" s="25"/>
      <c r="K273" s="37"/>
      <c r="L273" s="37"/>
      <c r="M273" s="16"/>
      <c r="N273" s="38"/>
      <c r="O273" s="39"/>
      <c r="P273" s="46">
        <v>2023</v>
      </c>
      <c r="Q273" s="19">
        <f t="shared" si="23"/>
        <v>0</v>
      </c>
      <c r="R273" s="19">
        <v>0</v>
      </c>
      <c r="S273" s="19">
        <v>0</v>
      </c>
      <c r="T273" s="19">
        <v>0</v>
      </c>
      <c r="U273" s="19">
        <v>0</v>
      </c>
      <c r="V273" s="128"/>
    </row>
    <row r="274" spans="1:22" s="7" customFormat="1" ht="22.5" customHeight="1" x14ac:dyDescent="0.2">
      <c r="A274" s="34"/>
      <c r="B274" s="34"/>
      <c r="C274" s="34"/>
      <c r="D274" s="35">
        <v>2024</v>
      </c>
      <c r="E274" s="36">
        <f>F274+G274+H274+I274</f>
        <v>0</v>
      </c>
      <c r="F274" s="36">
        <v>0</v>
      </c>
      <c r="G274" s="36">
        <v>0</v>
      </c>
      <c r="H274" s="36">
        <v>0</v>
      </c>
      <c r="I274" s="36">
        <v>0</v>
      </c>
      <c r="J274" s="25"/>
      <c r="K274" s="37"/>
      <c r="L274" s="37"/>
      <c r="M274" s="16"/>
      <c r="N274" s="38"/>
      <c r="O274" s="39"/>
      <c r="P274" s="46">
        <v>2024</v>
      </c>
      <c r="Q274" s="19">
        <f t="shared" si="23"/>
        <v>0</v>
      </c>
      <c r="R274" s="19">
        <v>0</v>
      </c>
      <c r="S274" s="19">
        <v>0</v>
      </c>
      <c r="T274" s="19">
        <v>0</v>
      </c>
      <c r="U274" s="19">
        <v>0</v>
      </c>
      <c r="V274" s="128"/>
    </row>
    <row r="275" spans="1:22" s="7" customFormat="1" ht="22.5" customHeight="1" x14ac:dyDescent="0.2">
      <c r="A275" s="40"/>
      <c r="B275" s="40"/>
      <c r="C275" s="40"/>
      <c r="D275" s="35">
        <v>2025</v>
      </c>
      <c r="E275" s="36">
        <f>F275+G275+H275+I275</f>
        <v>0</v>
      </c>
      <c r="F275" s="36">
        <v>0</v>
      </c>
      <c r="G275" s="36">
        <v>0</v>
      </c>
      <c r="H275" s="36">
        <v>0</v>
      </c>
      <c r="I275" s="36">
        <v>0</v>
      </c>
      <c r="J275" s="41"/>
      <c r="K275" s="42"/>
      <c r="L275" s="42"/>
      <c r="M275" s="20"/>
      <c r="N275" s="43"/>
      <c r="O275" s="44"/>
      <c r="P275" s="46">
        <v>2025</v>
      </c>
      <c r="Q275" s="19">
        <f t="shared" si="23"/>
        <v>0</v>
      </c>
      <c r="R275" s="19">
        <v>0</v>
      </c>
      <c r="S275" s="19">
        <v>0</v>
      </c>
      <c r="T275" s="19">
        <v>0</v>
      </c>
      <c r="U275" s="19">
        <v>0</v>
      </c>
      <c r="V275" s="128"/>
    </row>
    <row r="276" spans="1:22" s="7" customFormat="1" ht="81.75" customHeight="1" x14ac:dyDescent="0.2">
      <c r="A276" s="78" t="s">
        <v>142</v>
      </c>
      <c r="B276" s="48" t="s">
        <v>369</v>
      </c>
      <c r="C276" s="50" t="s">
        <v>52</v>
      </c>
      <c r="D276" s="35" t="s">
        <v>3</v>
      </c>
      <c r="E276" s="36">
        <f>SUM(E277:E281)</f>
        <v>120000</v>
      </c>
      <c r="F276" s="36">
        <f>SUM(F277:F281)</f>
        <v>45000</v>
      </c>
      <c r="G276" s="36">
        <f>SUM(G277:G281)</f>
        <v>60000</v>
      </c>
      <c r="H276" s="36">
        <f>SUM(H277:H281)</f>
        <v>3000</v>
      </c>
      <c r="I276" s="36">
        <f>SUM(I277:I281)</f>
        <v>12000</v>
      </c>
      <c r="J276" s="48" t="s">
        <v>211</v>
      </c>
      <c r="K276" s="50" t="s">
        <v>89</v>
      </c>
      <c r="L276" s="50" t="s">
        <v>104</v>
      </c>
      <c r="M276" s="51" t="s">
        <v>259</v>
      </c>
      <c r="N276" s="30" t="s">
        <v>370</v>
      </c>
      <c r="O276" s="31"/>
      <c r="P276" s="46" t="s">
        <v>3</v>
      </c>
      <c r="Q276" s="19">
        <f>SUM(Q277:Q281)</f>
        <v>0</v>
      </c>
      <c r="R276" s="19">
        <f>SUM(R277:R281)</f>
        <v>0</v>
      </c>
      <c r="S276" s="19">
        <f>SUM(S277:S281)</f>
        <v>0</v>
      </c>
      <c r="T276" s="19">
        <f>SUM(T277:T281)</f>
        <v>0</v>
      </c>
      <c r="U276" s="19">
        <f>SUM(U277:U281)</f>
        <v>0</v>
      </c>
      <c r="V276" s="128"/>
    </row>
    <row r="277" spans="1:22" s="7" customFormat="1" ht="21" customHeight="1" x14ac:dyDescent="0.2">
      <c r="A277" s="34"/>
      <c r="B277" s="34"/>
      <c r="C277" s="34"/>
      <c r="D277" s="35">
        <v>2021</v>
      </c>
      <c r="E277" s="36">
        <f t="shared" ref="E277:E293" si="24">SUM(F277:I277)</f>
        <v>0</v>
      </c>
      <c r="F277" s="36">
        <v>0</v>
      </c>
      <c r="G277" s="36">
        <v>0</v>
      </c>
      <c r="H277" s="36">
        <v>0</v>
      </c>
      <c r="I277" s="36">
        <v>0</v>
      </c>
      <c r="J277" s="25"/>
      <c r="K277" s="37"/>
      <c r="L277" s="37"/>
      <c r="M277" s="16"/>
      <c r="N277" s="38"/>
      <c r="O277" s="39"/>
      <c r="P277" s="46">
        <v>2021</v>
      </c>
      <c r="Q277" s="19">
        <f t="shared" si="23"/>
        <v>0</v>
      </c>
      <c r="R277" s="19">
        <v>0</v>
      </c>
      <c r="S277" s="19">
        <v>0</v>
      </c>
      <c r="T277" s="19">
        <v>0</v>
      </c>
      <c r="U277" s="19">
        <v>0</v>
      </c>
      <c r="V277" s="128"/>
    </row>
    <row r="278" spans="1:22" s="7" customFormat="1" ht="21" customHeight="1" x14ac:dyDescent="0.2">
      <c r="A278" s="34"/>
      <c r="B278" s="34"/>
      <c r="C278" s="34"/>
      <c r="D278" s="35">
        <v>2022</v>
      </c>
      <c r="E278" s="36">
        <f t="shared" si="24"/>
        <v>0</v>
      </c>
      <c r="F278" s="36">
        <v>0</v>
      </c>
      <c r="G278" s="36">
        <v>0</v>
      </c>
      <c r="H278" s="36">
        <v>0</v>
      </c>
      <c r="I278" s="36">
        <v>0</v>
      </c>
      <c r="J278" s="25"/>
      <c r="K278" s="37"/>
      <c r="L278" s="37"/>
      <c r="M278" s="16"/>
      <c r="N278" s="38"/>
      <c r="O278" s="39"/>
      <c r="P278" s="46">
        <v>2022</v>
      </c>
      <c r="Q278" s="19">
        <f t="shared" si="23"/>
        <v>0</v>
      </c>
      <c r="R278" s="47">
        <v>0</v>
      </c>
      <c r="S278" s="19">
        <v>0</v>
      </c>
      <c r="T278" s="19">
        <v>0</v>
      </c>
      <c r="U278" s="19">
        <v>0</v>
      </c>
      <c r="V278" s="128"/>
    </row>
    <row r="279" spans="1:22" s="7" customFormat="1" ht="21" customHeight="1" x14ac:dyDescent="0.2">
      <c r="A279" s="34"/>
      <c r="B279" s="34"/>
      <c r="C279" s="34"/>
      <c r="D279" s="35">
        <v>2023</v>
      </c>
      <c r="E279" s="36">
        <f t="shared" si="24"/>
        <v>12000</v>
      </c>
      <c r="F279" s="36">
        <v>0</v>
      </c>
      <c r="G279" s="36">
        <v>0</v>
      </c>
      <c r="H279" s="36">
        <v>0</v>
      </c>
      <c r="I279" s="36">
        <v>12000</v>
      </c>
      <c r="J279" s="25"/>
      <c r="K279" s="37"/>
      <c r="L279" s="37"/>
      <c r="M279" s="16"/>
      <c r="N279" s="38"/>
      <c r="O279" s="39"/>
      <c r="P279" s="46">
        <v>2023</v>
      </c>
      <c r="Q279" s="19">
        <f t="shared" si="23"/>
        <v>0</v>
      </c>
      <c r="R279" s="47">
        <v>0</v>
      </c>
      <c r="S279" s="47">
        <v>0</v>
      </c>
      <c r="T279" s="47">
        <v>0</v>
      </c>
      <c r="U279" s="47">
        <v>0</v>
      </c>
      <c r="V279" s="128"/>
    </row>
    <row r="280" spans="1:22" s="7" customFormat="1" ht="21" customHeight="1" x14ac:dyDescent="0.2">
      <c r="A280" s="34"/>
      <c r="B280" s="34"/>
      <c r="C280" s="34"/>
      <c r="D280" s="35">
        <v>2024</v>
      </c>
      <c r="E280" s="36">
        <f>SUM(F280:I280)</f>
        <v>53000</v>
      </c>
      <c r="F280" s="36">
        <v>20000</v>
      </c>
      <c r="G280" s="36">
        <v>30000</v>
      </c>
      <c r="H280" s="36">
        <v>3000</v>
      </c>
      <c r="I280" s="36">
        <v>0</v>
      </c>
      <c r="J280" s="25"/>
      <c r="K280" s="37"/>
      <c r="L280" s="37"/>
      <c r="M280" s="16"/>
      <c r="N280" s="38"/>
      <c r="O280" s="39"/>
      <c r="P280" s="46">
        <v>2024</v>
      </c>
      <c r="Q280" s="19">
        <f t="shared" si="23"/>
        <v>0</v>
      </c>
      <c r="R280" s="47">
        <v>0</v>
      </c>
      <c r="S280" s="47">
        <v>0</v>
      </c>
      <c r="T280" s="47">
        <v>0</v>
      </c>
      <c r="U280" s="47">
        <v>0</v>
      </c>
      <c r="V280" s="128"/>
    </row>
    <row r="281" spans="1:22" s="7" customFormat="1" ht="21" customHeight="1" x14ac:dyDescent="0.2">
      <c r="A281" s="40"/>
      <c r="B281" s="40"/>
      <c r="C281" s="40"/>
      <c r="D281" s="35">
        <v>2025</v>
      </c>
      <c r="E281" s="36">
        <f t="shared" si="24"/>
        <v>55000</v>
      </c>
      <c r="F281" s="36">
        <v>25000</v>
      </c>
      <c r="G281" s="36">
        <v>30000</v>
      </c>
      <c r="H281" s="36">
        <v>0</v>
      </c>
      <c r="I281" s="36">
        <v>0</v>
      </c>
      <c r="J281" s="41"/>
      <c r="K281" s="42"/>
      <c r="L281" s="42"/>
      <c r="M281" s="20"/>
      <c r="N281" s="43"/>
      <c r="O281" s="44"/>
      <c r="P281" s="46">
        <v>2025</v>
      </c>
      <c r="Q281" s="19">
        <f t="shared" si="23"/>
        <v>0</v>
      </c>
      <c r="R281" s="47">
        <v>0</v>
      </c>
      <c r="S281" s="47">
        <v>0</v>
      </c>
      <c r="T281" s="47">
        <v>0</v>
      </c>
      <c r="U281" s="47">
        <v>0</v>
      </c>
      <c r="V281" s="128"/>
    </row>
    <row r="282" spans="1:22" s="7" customFormat="1" ht="38.25" customHeight="1" x14ac:dyDescent="0.2">
      <c r="A282" s="78" t="s">
        <v>143</v>
      </c>
      <c r="B282" s="48" t="s">
        <v>371</v>
      </c>
      <c r="C282" s="50">
        <v>2022</v>
      </c>
      <c r="D282" s="35" t="s">
        <v>3</v>
      </c>
      <c r="E282" s="36">
        <f t="shared" ref="E282:E287" si="25">F282+G282+H282+I282</f>
        <v>17129.400000000001</v>
      </c>
      <c r="F282" s="36">
        <f>F283+F284+F285+F286+F287</f>
        <v>16272.9</v>
      </c>
      <c r="G282" s="36">
        <f>G283+G284+G285+G286+G287</f>
        <v>0</v>
      </c>
      <c r="H282" s="36">
        <f>H283+H284+H285+H286+H287</f>
        <v>856.5</v>
      </c>
      <c r="I282" s="36">
        <f>I283+I284+I285+I286+I287</f>
        <v>0</v>
      </c>
      <c r="J282" s="48" t="s">
        <v>213</v>
      </c>
      <c r="K282" s="50" t="s">
        <v>89</v>
      </c>
      <c r="L282" s="50" t="s">
        <v>144</v>
      </c>
      <c r="M282" s="51" t="s">
        <v>212</v>
      </c>
      <c r="N282" s="30" t="s">
        <v>372</v>
      </c>
      <c r="O282" s="31"/>
      <c r="P282" s="46" t="s">
        <v>3</v>
      </c>
      <c r="Q282" s="19">
        <f>SUM(Q283:Q287)</f>
        <v>16616.099999999999</v>
      </c>
      <c r="R282" s="19">
        <f>SUM(R283:R287)</f>
        <v>15785.3</v>
      </c>
      <c r="S282" s="19">
        <f>SUM(S283:S287)</f>
        <v>0</v>
      </c>
      <c r="T282" s="19">
        <f>SUM(T283:T287)</f>
        <v>830.8</v>
      </c>
      <c r="U282" s="19">
        <f>SUM(U283:U287)</f>
        <v>0</v>
      </c>
      <c r="V282" s="128"/>
    </row>
    <row r="283" spans="1:22" s="7" customFormat="1" ht="38.25" customHeight="1" x14ac:dyDescent="0.2">
      <c r="A283" s="34"/>
      <c r="B283" s="34"/>
      <c r="C283" s="34"/>
      <c r="D283" s="35">
        <v>2021</v>
      </c>
      <c r="E283" s="36">
        <f t="shared" si="25"/>
        <v>0</v>
      </c>
      <c r="F283" s="36">
        <v>0</v>
      </c>
      <c r="G283" s="36">
        <v>0</v>
      </c>
      <c r="H283" s="36">
        <v>0</v>
      </c>
      <c r="I283" s="36">
        <v>0</v>
      </c>
      <c r="J283" s="25"/>
      <c r="K283" s="37"/>
      <c r="L283" s="37"/>
      <c r="M283" s="16"/>
      <c r="N283" s="38"/>
      <c r="O283" s="39"/>
      <c r="P283" s="46">
        <v>2021</v>
      </c>
      <c r="Q283" s="19">
        <f>SUM(R283:U283)</f>
        <v>0</v>
      </c>
      <c r="R283" s="19">
        <v>0</v>
      </c>
      <c r="S283" s="19">
        <v>0</v>
      </c>
      <c r="T283" s="19">
        <v>0</v>
      </c>
      <c r="U283" s="19">
        <v>0</v>
      </c>
      <c r="V283" s="128"/>
    </row>
    <row r="284" spans="1:22" s="7" customFormat="1" ht="38.25" customHeight="1" x14ac:dyDescent="0.2">
      <c r="A284" s="34"/>
      <c r="B284" s="34"/>
      <c r="C284" s="34"/>
      <c r="D284" s="35">
        <v>2022</v>
      </c>
      <c r="E284" s="36">
        <f t="shared" si="25"/>
        <v>17129.400000000001</v>
      </c>
      <c r="F284" s="36">
        <v>16272.9</v>
      </c>
      <c r="G284" s="36">
        <v>0</v>
      </c>
      <c r="H284" s="36">
        <v>856.5</v>
      </c>
      <c r="I284" s="36">
        <v>0</v>
      </c>
      <c r="J284" s="25"/>
      <c r="K284" s="37"/>
      <c r="L284" s="37"/>
      <c r="M284" s="16"/>
      <c r="N284" s="38"/>
      <c r="O284" s="39"/>
      <c r="P284" s="46">
        <v>2022</v>
      </c>
      <c r="Q284" s="19">
        <f>SUM(R284:U284)</f>
        <v>16616.099999999999</v>
      </c>
      <c r="R284" s="105">
        <v>15785.3</v>
      </c>
      <c r="S284" s="19">
        <v>0</v>
      </c>
      <c r="T284" s="105">
        <v>830.8</v>
      </c>
      <c r="U284" s="19">
        <v>0</v>
      </c>
      <c r="V284" s="128"/>
    </row>
    <row r="285" spans="1:22" s="7" customFormat="1" ht="38.25" customHeight="1" x14ac:dyDescent="0.2">
      <c r="A285" s="34"/>
      <c r="B285" s="34"/>
      <c r="C285" s="34"/>
      <c r="D285" s="35">
        <v>2023</v>
      </c>
      <c r="E285" s="36">
        <f t="shared" si="25"/>
        <v>0</v>
      </c>
      <c r="F285" s="36">
        <v>0</v>
      </c>
      <c r="G285" s="36">
        <v>0</v>
      </c>
      <c r="H285" s="36">
        <v>0</v>
      </c>
      <c r="I285" s="36">
        <v>0</v>
      </c>
      <c r="J285" s="25"/>
      <c r="K285" s="37"/>
      <c r="L285" s="37"/>
      <c r="M285" s="16"/>
      <c r="N285" s="38"/>
      <c r="O285" s="39"/>
      <c r="P285" s="46">
        <v>2023</v>
      </c>
      <c r="Q285" s="19">
        <f t="shared" ref="Q285:U287" si="26">SUM(R285:U285)</f>
        <v>0</v>
      </c>
      <c r="R285" s="19">
        <f t="shared" si="26"/>
        <v>0</v>
      </c>
      <c r="S285" s="19">
        <f t="shared" si="26"/>
        <v>0</v>
      </c>
      <c r="T285" s="19">
        <f t="shared" si="26"/>
        <v>0</v>
      </c>
      <c r="U285" s="19">
        <f t="shared" si="26"/>
        <v>0</v>
      </c>
      <c r="V285" s="128"/>
    </row>
    <row r="286" spans="1:22" s="7" customFormat="1" ht="38.25" customHeight="1" x14ac:dyDescent="0.2">
      <c r="A286" s="34"/>
      <c r="B286" s="34"/>
      <c r="C286" s="34"/>
      <c r="D286" s="35">
        <v>2024</v>
      </c>
      <c r="E286" s="36">
        <f t="shared" si="25"/>
        <v>0</v>
      </c>
      <c r="F286" s="36">
        <v>0</v>
      </c>
      <c r="G286" s="36">
        <v>0</v>
      </c>
      <c r="H286" s="36">
        <v>0</v>
      </c>
      <c r="I286" s="36">
        <v>0</v>
      </c>
      <c r="J286" s="25"/>
      <c r="K286" s="37"/>
      <c r="L286" s="37"/>
      <c r="M286" s="16"/>
      <c r="N286" s="38"/>
      <c r="O286" s="39"/>
      <c r="P286" s="46">
        <v>2024</v>
      </c>
      <c r="Q286" s="19">
        <f t="shared" si="26"/>
        <v>0</v>
      </c>
      <c r="R286" s="19">
        <f t="shared" si="26"/>
        <v>0</v>
      </c>
      <c r="S286" s="19">
        <f t="shared" si="26"/>
        <v>0</v>
      </c>
      <c r="T286" s="19">
        <f t="shared" si="26"/>
        <v>0</v>
      </c>
      <c r="U286" s="19">
        <f t="shared" si="26"/>
        <v>0</v>
      </c>
      <c r="V286" s="128"/>
    </row>
    <row r="287" spans="1:22" s="7" customFormat="1" ht="38.25" customHeight="1" x14ac:dyDescent="0.2">
      <c r="A287" s="40"/>
      <c r="B287" s="40"/>
      <c r="C287" s="40"/>
      <c r="D287" s="35">
        <v>2025</v>
      </c>
      <c r="E287" s="36">
        <f t="shared" si="25"/>
        <v>0</v>
      </c>
      <c r="F287" s="36">
        <v>0</v>
      </c>
      <c r="G287" s="36">
        <v>0</v>
      </c>
      <c r="H287" s="36">
        <v>0</v>
      </c>
      <c r="I287" s="36">
        <v>0</v>
      </c>
      <c r="J287" s="41"/>
      <c r="K287" s="42"/>
      <c r="L287" s="42"/>
      <c r="M287" s="20"/>
      <c r="N287" s="43"/>
      <c r="O287" s="44"/>
      <c r="P287" s="46">
        <v>2025</v>
      </c>
      <c r="Q287" s="19">
        <f t="shared" si="26"/>
        <v>0</v>
      </c>
      <c r="R287" s="19">
        <f t="shared" si="26"/>
        <v>0</v>
      </c>
      <c r="S287" s="19">
        <f t="shared" si="26"/>
        <v>0</v>
      </c>
      <c r="T287" s="19">
        <f t="shared" si="26"/>
        <v>0</v>
      </c>
      <c r="U287" s="19">
        <f t="shared" si="26"/>
        <v>0</v>
      </c>
      <c r="V287" s="128"/>
    </row>
    <row r="288" spans="1:22" s="7" customFormat="1" ht="80.25" customHeight="1" x14ac:dyDescent="0.2">
      <c r="A288" s="78" t="s">
        <v>145</v>
      </c>
      <c r="B288" s="48" t="s">
        <v>373</v>
      </c>
      <c r="C288" s="50" t="s">
        <v>54</v>
      </c>
      <c r="D288" s="35" t="s">
        <v>3</v>
      </c>
      <c r="E288" s="36">
        <f>SUM(E289:E293)</f>
        <v>60000</v>
      </c>
      <c r="F288" s="36">
        <f>SUM(F289:F293)</f>
        <v>13500</v>
      </c>
      <c r="G288" s="36">
        <f>SUM(G289:G293)</f>
        <v>30000</v>
      </c>
      <c r="H288" s="36">
        <f>SUM(H289:H293)</f>
        <v>1500</v>
      </c>
      <c r="I288" s="36">
        <f>SUM(I289:I293)</f>
        <v>15000</v>
      </c>
      <c r="J288" s="48" t="s">
        <v>215</v>
      </c>
      <c r="K288" s="50" t="s">
        <v>89</v>
      </c>
      <c r="L288" s="50" t="s">
        <v>104</v>
      </c>
      <c r="M288" s="51" t="s">
        <v>214</v>
      </c>
      <c r="N288" s="30" t="s">
        <v>374</v>
      </c>
      <c r="O288" s="31"/>
      <c r="P288" s="46" t="s">
        <v>3</v>
      </c>
      <c r="Q288" s="19">
        <f>SUM(Q289:Q293)</f>
        <v>0</v>
      </c>
      <c r="R288" s="19">
        <f>SUM(R289:R293)</f>
        <v>0</v>
      </c>
      <c r="S288" s="19">
        <f>SUM(S289:S293)</f>
        <v>0</v>
      </c>
      <c r="T288" s="19">
        <f>SUM(T289:T293)</f>
        <v>0</v>
      </c>
      <c r="U288" s="19">
        <f>SUM(U289:U293)</f>
        <v>0</v>
      </c>
      <c r="V288" s="128"/>
    </row>
    <row r="289" spans="1:22" s="7" customFormat="1" ht="33.75" customHeight="1" x14ac:dyDescent="0.2">
      <c r="A289" s="34"/>
      <c r="B289" s="34"/>
      <c r="C289" s="34"/>
      <c r="D289" s="35">
        <v>2021</v>
      </c>
      <c r="E289" s="36">
        <f t="shared" si="24"/>
        <v>0</v>
      </c>
      <c r="F289" s="36">
        <v>0</v>
      </c>
      <c r="G289" s="36">
        <v>0</v>
      </c>
      <c r="H289" s="36">
        <v>0</v>
      </c>
      <c r="I289" s="36">
        <v>0</v>
      </c>
      <c r="J289" s="25"/>
      <c r="K289" s="37"/>
      <c r="L289" s="37"/>
      <c r="M289" s="16"/>
      <c r="N289" s="38"/>
      <c r="O289" s="39"/>
      <c r="P289" s="46">
        <v>2021</v>
      </c>
      <c r="Q289" s="19">
        <f>SUM(R289:U289)</f>
        <v>0</v>
      </c>
      <c r="R289" s="19">
        <v>0</v>
      </c>
      <c r="S289" s="19">
        <v>0</v>
      </c>
      <c r="T289" s="19">
        <v>0</v>
      </c>
      <c r="U289" s="19">
        <v>0</v>
      </c>
      <c r="V289" s="128"/>
    </row>
    <row r="290" spans="1:22" s="7" customFormat="1" ht="33.75" customHeight="1" x14ac:dyDescent="0.2">
      <c r="A290" s="34"/>
      <c r="B290" s="34"/>
      <c r="C290" s="34"/>
      <c r="D290" s="35">
        <v>2022</v>
      </c>
      <c r="E290" s="36">
        <f t="shared" si="24"/>
        <v>0</v>
      </c>
      <c r="F290" s="36">
        <v>0</v>
      </c>
      <c r="G290" s="36">
        <v>0</v>
      </c>
      <c r="H290" s="36">
        <v>0</v>
      </c>
      <c r="I290" s="36">
        <v>0</v>
      </c>
      <c r="J290" s="25"/>
      <c r="K290" s="37"/>
      <c r="L290" s="37"/>
      <c r="M290" s="16"/>
      <c r="N290" s="38"/>
      <c r="O290" s="39"/>
      <c r="P290" s="46">
        <v>2022</v>
      </c>
      <c r="Q290" s="19">
        <f>SUM(R290:U290)</f>
        <v>0</v>
      </c>
      <c r="R290" s="19">
        <v>0</v>
      </c>
      <c r="S290" s="19">
        <v>0</v>
      </c>
      <c r="T290" s="19">
        <v>0</v>
      </c>
      <c r="U290" s="19">
        <v>0</v>
      </c>
      <c r="V290" s="128"/>
    </row>
    <row r="291" spans="1:22" s="7" customFormat="1" ht="33.75" customHeight="1" x14ac:dyDescent="0.2">
      <c r="A291" s="34"/>
      <c r="B291" s="34"/>
      <c r="C291" s="34"/>
      <c r="D291" s="35">
        <v>2023</v>
      </c>
      <c r="E291" s="36">
        <f t="shared" si="24"/>
        <v>0</v>
      </c>
      <c r="F291" s="36">
        <v>0</v>
      </c>
      <c r="G291" s="36">
        <v>0</v>
      </c>
      <c r="H291" s="36">
        <v>0</v>
      </c>
      <c r="I291" s="36">
        <v>0</v>
      </c>
      <c r="J291" s="25"/>
      <c r="K291" s="37"/>
      <c r="L291" s="37"/>
      <c r="M291" s="16"/>
      <c r="N291" s="38"/>
      <c r="O291" s="39"/>
      <c r="P291" s="46">
        <v>2023</v>
      </c>
      <c r="Q291" s="19">
        <f>SUM(R291:U291)</f>
        <v>0</v>
      </c>
      <c r="R291" s="19">
        <v>0</v>
      </c>
      <c r="S291" s="19">
        <v>0</v>
      </c>
      <c r="T291" s="19">
        <v>0</v>
      </c>
      <c r="U291" s="19">
        <v>0</v>
      </c>
      <c r="V291" s="128"/>
    </row>
    <row r="292" spans="1:22" s="7" customFormat="1" ht="33.75" customHeight="1" x14ac:dyDescent="0.2">
      <c r="A292" s="34"/>
      <c r="B292" s="34"/>
      <c r="C292" s="34"/>
      <c r="D292" s="35">
        <v>2024</v>
      </c>
      <c r="E292" s="36">
        <f t="shared" si="24"/>
        <v>6000</v>
      </c>
      <c r="F292" s="36">
        <v>0</v>
      </c>
      <c r="G292" s="36">
        <v>0</v>
      </c>
      <c r="H292" s="36">
        <v>0</v>
      </c>
      <c r="I292" s="36">
        <v>6000</v>
      </c>
      <c r="J292" s="25"/>
      <c r="K292" s="37"/>
      <c r="L292" s="37"/>
      <c r="M292" s="16"/>
      <c r="N292" s="38"/>
      <c r="O292" s="39"/>
      <c r="P292" s="46">
        <v>2024</v>
      </c>
      <c r="Q292" s="19">
        <f>SUM(R292:U292)</f>
        <v>0</v>
      </c>
      <c r="R292" s="19">
        <v>0</v>
      </c>
      <c r="S292" s="19">
        <v>0</v>
      </c>
      <c r="T292" s="19">
        <v>0</v>
      </c>
      <c r="U292" s="19">
        <v>0</v>
      </c>
      <c r="V292" s="128"/>
    </row>
    <row r="293" spans="1:22" s="7" customFormat="1" ht="33.75" customHeight="1" x14ac:dyDescent="0.2">
      <c r="A293" s="40"/>
      <c r="B293" s="40"/>
      <c r="C293" s="40"/>
      <c r="D293" s="35">
        <v>2025</v>
      </c>
      <c r="E293" s="36">
        <f t="shared" si="24"/>
        <v>54000</v>
      </c>
      <c r="F293" s="36">
        <v>13500</v>
      </c>
      <c r="G293" s="36">
        <v>30000</v>
      </c>
      <c r="H293" s="36">
        <v>1500</v>
      </c>
      <c r="I293" s="36">
        <v>9000</v>
      </c>
      <c r="J293" s="41"/>
      <c r="K293" s="42"/>
      <c r="L293" s="42"/>
      <c r="M293" s="20"/>
      <c r="N293" s="43"/>
      <c r="O293" s="44"/>
      <c r="P293" s="46">
        <v>2025</v>
      </c>
      <c r="Q293" s="19">
        <f>SUM(R293:U293)</f>
        <v>0</v>
      </c>
      <c r="R293" s="19">
        <v>0</v>
      </c>
      <c r="S293" s="19">
        <v>0</v>
      </c>
      <c r="T293" s="19">
        <v>0</v>
      </c>
      <c r="U293" s="19">
        <v>0</v>
      </c>
      <c r="V293" s="128"/>
    </row>
    <row r="294" spans="1:22" s="7" customFormat="1" ht="18.75" customHeight="1" x14ac:dyDescent="0.2">
      <c r="A294" s="78" t="s">
        <v>146</v>
      </c>
      <c r="B294" s="79" t="s">
        <v>375</v>
      </c>
      <c r="C294" s="50">
        <v>2021</v>
      </c>
      <c r="D294" s="35" t="s">
        <v>3</v>
      </c>
      <c r="E294" s="36">
        <f>SUM(E295:E299)</f>
        <v>40864.699999999997</v>
      </c>
      <c r="F294" s="36">
        <f>SUM(F295:F299)</f>
        <v>16105.1</v>
      </c>
      <c r="G294" s="36">
        <f>SUM(G295:G299)</f>
        <v>24437.3</v>
      </c>
      <c r="H294" s="36">
        <f>SUM(H295:H299)</f>
        <v>322.3</v>
      </c>
      <c r="I294" s="36">
        <f>SUM(I295:I299)</f>
        <v>0</v>
      </c>
      <c r="J294" s="48" t="s">
        <v>216</v>
      </c>
      <c r="K294" s="50" t="s">
        <v>86</v>
      </c>
      <c r="L294" s="50" t="s">
        <v>86</v>
      </c>
      <c r="M294" s="51" t="s">
        <v>217</v>
      </c>
      <c r="N294" s="30" t="s">
        <v>376</v>
      </c>
      <c r="O294" s="31"/>
      <c r="P294" s="46" t="s">
        <v>3</v>
      </c>
      <c r="Q294" s="19">
        <f>SUM(Q295:Q299)</f>
        <v>47330.260000000009</v>
      </c>
      <c r="R294" s="19">
        <f>SUM(R295:R299)</f>
        <v>22133.25</v>
      </c>
      <c r="S294" s="19">
        <f>SUM(S295:S299)</f>
        <v>24560.1</v>
      </c>
      <c r="T294" s="19">
        <f>SUM(T295:T299)</f>
        <v>636.91000000000008</v>
      </c>
      <c r="U294" s="19">
        <f>SUM(U295:U299)</f>
        <v>0</v>
      </c>
      <c r="V294" s="128"/>
    </row>
    <row r="295" spans="1:22" s="7" customFormat="1" ht="18.75" customHeight="1" x14ac:dyDescent="0.2">
      <c r="A295" s="34"/>
      <c r="B295" s="34"/>
      <c r="C295" s="34"/>
      <c r="D295" s="35">
        <v>2021</v>
      </c>
      <c r="E295" s="36">
        <f>F295+G295+H295+I295</f>
        <v>36352.5</v>
      </c>
      <c r="F295" s="36">
        <v>11818.5</v>
      </c>
      <c r="G295" s="36">
        <v>24437.3</v>
      </c>
      <c r="H295" s="36">
        <v>96.7</v>
      </c>
      <c r="I295" s="36">
        <v>0</v>
      </c>
      <c r="J295" s="25"/>
      <c r="K295" s="37"/>
      <c r="L295" s="37"/>
      <c r="M295" s="16"/>
      <c r="N295" s="38"/>
      <c r="O295" s="39"/>
      <c r="P295" s="46">
        <v>2021</v>
      </c>
      <c r="Q295" s="19">
        <f>SUM(R295:U295)</f>
        <v>42818.100000000006</v>
      </c>
      <c r="R295" s="162">
        <v>17846.7</v>
      </c>
      <c r="S295" s="162">
        <v>24560.1</v>
      </c>
      <c r="T295" s="162">
        <v>411.3</v>
      </c>
      <c r="U295" s="163">
        <v>0</v>
      </c>
      <c r="V295" s="128"/>
    </row>
    <row r="296" spans="1:22" s="7" customFormat="1" ht="18.75" customHeight="1" x14ac:dyDescent="0.2">
      <c r="A296" s="34"/>
      <c r="B296" s="34"/>
      <c r="C296" s="34"/>
      <c r="D296" s="35">
        <v>2022</v>
      </c>
      <c r="E296" s="36">
        <f>F296+G296+H296+I296</f>
        <v>4512.2000000000007</v>
      </c>
      <c r="F296" s="36">
        <v>4286.6000000000004</v>
      </c>
      <c r="G296" s="36">
        <v>0</v>
      </c>
      <c r="H296" s="36">
        <v>225.6</v>
      </c>
      <c r="I296" s="36">
        <v>0</v>
      </c>
      <c r="J296" s="25"/>
      <c r="K296" s="37"/>
      <c r="L296" s="37"/>
      <c r="M296" s="16"/>
      <c r="N296" s="38"/>
      <c r="O296" s="39"/>
      <c r="P296" s="46">
        <v>2022</v>
      </c>
      <c r="Q296" s="19">
        <f>SUM(R296:U296)</f>
        <v>4512.16</v>
      </c>
      <c r="R296" s="105">
        <v>4286.55</v>
      </c>
      <c r="S296" s="19">
        <v>0</v>
      </c>
      <c r="T296" s="19">
        <v>225.61</v>
      </c>
      <c r="U296" s="19">
        <v>0</v>
      </c>
      <c r="V296" s="128"/>
    </row>
    <row r="297" spans="1:22" s="7" customFormat="1" ht="18.75" customHeight="1" x14ac:dyDescent="0.2">
      <c r="A297" s="34"/>
      <c r="B297" s="34"/>
      <c r="C297" s="34"/>
      <c r="D297" s="35">
        <v>2023</v>
      </c>
      <c r="E297" s="36">
        <f>F297+G297+H297+I297</f>
        <v>0</v>
      </c>
      <c r="F297" s="36">
        <v>0</v>
      </c>
      <c r="G297" s="36">
        <v>0</v>
      </c>
      <c r="H297" s="36">
        <v>0</v>
      </c>
      <c r="I297" s="36">
        <v>0</v>
      </c>
      <c r="J297" s="25"/>
      <c r="K297" s="37"/>
      <c r="L297" s="37"/>
      <c r="M297" s="16"/>
      <c r="N297" s="38"/>
      <c r="O297" s="39"/>
      <c r="P297" s="46">
        <v>2023</v>
      </c>
      <c r="Q297" s="19">
        <f>SUM(R297:U297)</f>
        <v>0</v>
      </c>
      <c r="R297" s="19">
        <f>SUM(S297:V297)</f>
        <v>0</v>
      </c>
      <c r="S297" s="19">
        <f t="shared" ref="S297:U299" si="27">SUM(T297:W297)</f>
        <v>0</v>
      </c>
      <c r="T297" s="19">
        <f t="shared" si="27"/>
        <v>0</v>
      </c>
      <c r="U297" s="19">
        <f t="shared" si="27"/>
        <v>0</v>
      </c>
      <c r="V297" s="128"/>
    </row>
    <row r="298" spans="1:22" s="7" customFormat="1" ht="18.75" customHeight="1" x14ac:dyDescent="0.2">
      <c r="A298" s="34"/>
      <c r="B298" s="34"/>
      <c r="C298" s="34"/>
      <c r="D298" s="35">
        <v>2024</v>
      </c>
      <c r="E298" s="36">
        <f>F298+G298+H298+I298</f>
        <v>0</v>
      </c>
      <c r="F298" s="36">
        <v>0</v>
      </c>
      <c r="G298" s="36">
        <v>0</v>
      </c>
      <c r="H298" s="36">
        <v>0</v>
      </c>
      <c r="I298" s="36">
        <v>0</v>
      </c>
      <c r="J298" s="25"/>
      <c r="K298" s="37"/>
      <c r="L298" s="37"/>
      <c r="M298" s="16"/>
      <c r="N298" s="38"/>
      <c r="O298" s="39"/>
      <c r="P298" s="46">
        <v>2024</v>
      </c>
      <c r="Q298" s="19">
        <f>SUM(R298:U298)</f>
        <v>0</v>
      </c>
      <c r="R298" s="19">
        <f>SUM(S298:V298)</f>
        <v>0</v>
      </c>
      <c r="S298" s="19">
        <f>SUM(T298:W298)</f>
        <v>0</v>
      </c>
      <c r="T298" s="19">
        <f t="shared" si="27"/>
        <v>0</v>
      </c>
      <c r="U298" s="19">
        <f t="shared" si="27"/>
        <v>0</v>
      </c>
      <c r="V298" s="128"/>
    </row>
    <row r="299" spans="1:22" s="7" customFormat="1" ht="18.75" customHeight="1" x14ac:dyDescent="0.2">
      <c r="A299" s="34"/>
      <c r="B299" s="34"/>
      <c r="C299" s="34"/>
      <c r="D299" s="58">
        <v>2025</v>
      </c>
      <c r="E299" s="59">
        <f>F299+G299+H299+I299</f>
        <v>0</v>
      </c>
      <c r="F299" s="59">
        <v>0</v>
      </c>
      <c r="G299" s="59">
        <v>0</v>
      </c>
      <c r="H299" s="59">
        <v>0</v>
      </c>
      <c r="I299" s="59">
        <v>0</v>
      </c>
      <c r="J299" s="25"/>
      <c r="K299" s="37"/>
      <c r="L299" s="37"/>
      <c r="M299" s="16"/>
      <c r="N299" s="43"/>
      <c r="O299" s="44"/>
      <c r="P299" s="83">
        <v>2025</v>
      </c>
      <c r="Q299" s="19">
        <f>SUM(R299:U299)</f>
        <v>0</v>
      </c>
      <c r="R299" s="19">
        <f>SUM(S299:V299)</f>
        <v>0</v>
      </c>
      <c r="S299" s="19">
        <f>SUM(T299:W299)</f>
        <v>0</v>
      </c>
      <c r="T299" s="19">
        <f>SUM(U299:X299)</f>
        <v>0</v>
      </c>
      <c r="U299" s="19">
        <f t="shared" si="27"/>
        <v>0</v>
      </c>
      <c r="V299" s="128"/>
    </row>
    <row r="300" spans="1:22" s="7" customFormat="1" x14ac:dyDescent="0.2">
      <c r="A300" s="61" t="s">
        <v>56</v>
      </c>
      <c r="B300" s="62" t="s">
        <v>57</v>
      </c>
      <c r="C300" s="9"/>
      <c r="D300" s="9"/>
      <c r="E300" s="9"/>
      <c r="F300" s="9"/>
      <c r="G300" s="9"/>
      <c r="H300" s="9"/>
      <c r="I300" s="9"/>
      <c r="J300" s="9"/>
      <c r="K300" s="9"/>
      <c r="L300" s="9"/>
      <c r="M300" s="9"/>
      <c r="N300" s="160"/>
      <c r="O300" s="160"/>
      <c r="P300" s="160"/>
      <c r="Q300" s="160"/>
      <c r="R300" s="160"/>
      <c r="S300" s="160"/>
      <c r="T300" s="160"/>
      <c r="U300" s="160"/>
      <c r="V300" s="128"/>
    </row>
    <row r="301" spans="1:22" s="7" customFormat="1" ht="71.25" customHeight="1" x14ac:dyDescent="0.2">
      <c r="A301" s="161" t="s">
        <v>58</v>
      </c>
      <c r="B301" s="25" t="s">
        <v>377</v>
      </c>
      <c r="C301" s="26" t="s">
        <v>165</v>
      </c>
      <c r="D301" s="27" t="s">
        <v>3</v>
      </c>
      <c r="E301" s="28">
        <f>SUM(E302:E306)</f>
        <v>15000</v>
      </c>
      <c r="F301" s="28">
        <f>SUM(F302:F306)</f>
        <v>0</v>
      </c>
      <c r="G301" s="28">
        <f>SUM(G302:G306)</f>
        <v>0</v>
      </c>
      <c r="H301" s="28">
        <f>SUM(H302:H306)</f>
        <v>0</v>
      </c>
      <c r="I301" s="28">
        <f>SUM(I302:I306)</f>
        <v>15000</v>
      </c>
      <c r="J301" s="25" t="s">
        <v>218</v>
      </c>
      <c r="K301" s="26" t="s">
        <v>88</v>
      </c>
      <c r="L301" s="26" t="s">
        <v>86</v>
      </c>
      <c r="M301" s="29" t="s">
        <v>219</v>
      </c>
      <c r="N301" s="110" t="s">
        <v>378</v>
      </c>
      <c r="O301" s="111"/>
      <c r="P301" s="46" t="s">
        <v>3</v>
      </c>
      <c r="Q301" s="19">
        <f>SUM(Q302:Q306)</f>
        <v>0</v>
      </c>
      <c r="R301" s="19">
        <f>SUM(R302:R306)</f>
        <v>0</v>
      </c>
      <c r="S301" s="19">
        <f>SUM(S302:S306)</f>
        <v>0</v>
      </c>
      <c r="T301" s="19">
        <f>SUM(T302:T306)</f>
        <v>0</v>
      </c>
      <c r="U301" s="19">
        <f>SUM(U302:U306)</f>
        <v>0</v>
      </c>
      <c r="V301" s="128"/>
    </row>
    <row r="302" spans="1:22" s="7" customFormat="1" ht="46.5" customHeight="1" x14ac:dyDescent="0.2">
      <c r="A302" s="34"/>
      <c r="B302" s="34"/>
      <c r="C302" s="34"/>
      <c r="D302" s="35">
        <v>2021</v>
      </c>
      <c r="E302" s="36">
        <f t="shared" ref="E302:E318" si="28">SUM(F302:I302)</f>
        <v>0</v>
      </c>
      <c r="F302" s="36">
        <v>0</v>
      </c>
      <c r="G302" s="36">
        <v>0</v>
      </c>
      <c r="H302" s="36">
        <v>0</v>
      </c>
      <c r="I302" s="36">
        <v>0</v>
      </c>
      <c r="J302" s="25"/>
      <c r="K302" s="37"/>
      <c r="L302" s="37"/>
      <c r="M302" s="16"/>
      <c r="N302" s="112"/>
      <c r="O302" s="113"/>
      <c r="P302" s="46">
        <v>2021</v>
      </c>
      <c r="Q302" s="19">
        <f t="shared" ref="Q302:Q308" si="29">SUM(R302:U302)</f>
        <v>0</v>
      </c>
      <c r="R302" s="19">
        <v>0</v>
      </c>
      <c r="S302" s="19">
        <v>0</v>
      </c>
      <c r="T302" s="19">
        <v>0</v>
      </c>
      <c r="U302" s="19">
        <v>0</v>
      </c>
      <c r="V302" s="128"/>
    </row>
    <row r="303" spans="1:22" s="7" customFormat="1" ht="71.25" customHeight="1" x14ac:dyDescent="0.2">
      <c r="A303" s="34"/>
      <c r="B303" s="34"/>
      <c r="C303" s="34"/>
      <c r="D303" s="35">
        <v>2022</v>
      </c>
      <c r="E303" s="36">
        <f t="shared" si="28"/>
        <v>7500</v>
      </c>
      <c r="F303" s="36">
        <v>0</v>
      </c>
      <c r="G303" s="36">
        <v>0</v>
      </c>
      <c r="H303" s="36">
        <v>0</v>
      </c>
      <c r="I303" s="36">
        <v>7500</v>
      </c>
      <c r="J303" s="25"/>
      <c r="K303" s="37"/>
      <c r="L303" s="37"/>
      <c r="M303" s="16"/>
      <c r="N303" s="112"/>
      <c r="O303" s="113"/>
      <c r="P303" s="46">
        <v>2022</v>
      </c>
      <c r="Q303" s="19">
        <f t="shared" si="29"/>
        <v>0</v>
      </c>
      <c r="R303" s="19">
        <f>SUM(S303:V303)</f>
        <v>0</v>
      </c>
      <c r="S303" s="19">
        <v>0</v>
      </c>
      <c r="T303" s="19">
        <f t="shared" ref="T303:U306" si="30">SUM(U303:X303)</f>
        <v>0</v>
      </c>
      <c r="U303" s="19">
        <f t="shared" si="30"/>
        <v>0</v>
      </c>
      <c r="V303" s="46" t="s">
        <v>261</v>
      </c>
    </row>
    <row r="304" spans="1:22" s="7" customFormat="1" ht="71.25" customHeight="1" x14ac:dyDescent="0.2">
      <c r="A304" s="34"/>
      <c r="B304" s="34"/>
      <c r="C304" s="34"/>
      <c r="D304" s="35">
        <v>2023</v>
      </c>
      <c r="E304" s="36">
        <f t="shared" si="28"/>
        <v>7500</v>
      </c>
      <c r="F304" s="36">
        <v>0</v>
      </c>
      <c r="G304" s="36">
        <v>0</v>
      </c>
      <c r="H304" s="36">
        <v>0</v>
      </c>
      <c r="I304" s="36">
        <v>7500</v>
      </c>
      <c r="J304" s="25"/>
      <c r="K304" s="37"/>
      <c r="L304" s="37"/>
      <c r="M304" s="16"/>
      <c r="N304" s="112"/>
      <c r="O304" s="113"/>
      <c r="P304" s="46">
        <v>2023</v>
      </c>
      <c r="Q304" s="19">
        <f t="shared" si="29"/>
        <v>0</v>
      </c>
      <c r="R304" s="19">
        <f>SUM(S304:V304)</f>
        <v>0</v>
      </c>
      <c r="S304" s="19">
        <f>SUM(T304:W304)</f>
        <v>0</v>
      </c>
      <c r="T304" s="19">
        <f t="shared" si="30"/>
        <v>0</v>
      </c>
      <c r="U304" s="19">
        <f t="shared" si="30"/>
        <v>0</v>
      </c>
      <c r="V304" s="46" t="s">
        <v>261</v>
      </c>
    </row>
    <row r="305" spans="1:22" s="7" customFormat="1" ht="71.25" customHeight="1" x14ac:dyDescent="0.2">
      <c r="A305" s="34"/>
      <c r="B305" s="34"/>
      <c r="C305" s="34"/>
      <c r="D305" s="35">
        <v>2024</v>
      </c>
      <c r="E305" s="36">
        <f t="shared" si="28"/>
        <v>0</v>
      </c>
      <c r="F305" s="36">
        <v>0</v>
      </c>
      <c r="G305" s="36">
        <v>0</v>
      </c>
      <c r="H305" s="36">
        <v>0</v>
      </c>
      <c r="I305" s="36">
        <v>0</v>
      </c>
      <c r="J305" s="25"/>
      <c r="K305" s="37"/>
      <c r="L305" s="37"/>
      <c r="M305" s="16"/>
      <c r="N305" s="112"/>
      <c r="O305" s="113"/>
      <c r="P305" s="46">
        <v>2024</v>
      </c>
      <c r="Q305" s="19">
        <f t="shared" si="29"/>
        <v>0</v>
      </c>
      <c r="R305" s="19">
        <f>SUM(S305:V305)</f>
        <v>0</v>
      </c>
      <c r="S305" s="19">
        <f>SUM(T305:W305)</f>
        <v>0</v>
      </c>
      <c r="T305" s="19">
        <f t="shared" si="30"/>
        <v>0</v>
      </c>
      <c r="U305" s="19">
        <f>SUM(V305:Y305)</f>
        <v>0</v>
      </c>
      <c r="V305" s="128"/>
    </row>
    <row r="306" spans="1:22" s="7" customFormat="1" ht="129.75" customHeight="1" x14ac:dyDescent="0.2">
      <c r="A306" s="40"/>
      <c r="B306" s="40"/>
      <c r="C306" s="40"/>
      <c r="D306" s="35">
        <v>2025</v>
      </c>
      <c r="E306" s="36">
        <f t="shared" si="28"/>
        <v>0</v>
      </c>
      <c r="F306" s="36">
        <v>0</v>
      </c>
      <c r="G306" s="36">
        <v>0</v>
      </c>
      <c r="H306" s="36">
        <v>0</v>
      </c>
      <c r="I306" s="36">
        <v>0</v>
      </c>
      <c r="J306" s="41"/>
      <c r="K306" s="42"/>
      <c r="L306" s="42"/>
      <c r="M306" s="20"/>
      <c r="N306" s="114"/>
      <c r="O306" s="115"/>
      <c r="P306" s="83">
        <v>2025</v>
      </c>
      <c r="Q306" s="57">
        <f t="shared" si="29"/>
        <v>0</v>
      </c>
      <c r="R306" s="19">
        <f>SUM(S306:V306)</f>
        <v>0</v>
      </c>
      <c r="S306" s="19">
        <f>SUM(T306:W306)</f>
        <v>0</v>
      </c>
      <c r="T306" s="19">
        <f t="shared" si="30"/>
        <v>0</v>
      </c>
      <c r="U306" s="19">
        <f>SUM(V306:Y306)</f>
        <v>0</v>
      </c>
      <c r="V306" s="128"/>
    </row>
    <row r="307" spans="1:22" s="7" customFormat="1" ht="72" customHeight="1" x14ac:dyDescent="0.2">
      <c r="A307" s="78" t="s">
        <v>59</v>
      </c>
      <c r="B307" s="48" t="s">
        <v>278</v>
      </c>
      <c r="C307" s="50" t="s">
        <v>60</v>
      </c>
      <c r="D307" s="35" t="s">
        <v>3</v>
      </c>
      <c r="E307" s="36">
        <f>SUM(E308:E312)</f>
        <v>15000</v>
      </c>
      <c r="F307" s="36">
        <f>SUM(F308:F312)</f>
        <v>0</v>
      </c>
      <c r="G307" s="36">
        <f>SUM(G308:G312)</f>
        <v>0</v>
      </c>
      <c r="H307" s="36">
        <f>SUM(H308:H312)</f>
        <v>0</v>
      </c>
      <c r="I307" s="36">
        <f>SUM(I308:I312)</f>
        <v>15000</v>
      </c>
      <c r="J307" s="48" t="s">
        <v>220</v>
      </c>
      <c r="K307" s="50" t="s">
        <v>88</v>
      </c>
      <c r="L307" s="50" t="s">
        <v>86</v>
      </c>
      <c r="M307" s="51" t="s">
        <v>219</v>
      </c>
      <c r="N307" s="110" t="s">
        <v>379</v>
      </c>
      <c r="O307" s="116"/>
      <c r="P307" s="46" t="s">
        <v>3</v>
      </c>
      <c r="Q307" s="19">
        <f>SUM(Q308:Q312)</f>
        <v>0</v>
      </c>
      <c r="R307" s="19">
        <f>SUM(R308:R312)</f>
        <v>0</v>
      </c>
      <c r="S307" s="19">
        <f>SUM(S308:S312)</f>
        <v>0</v>
      </c>
      <c r="T307" s="19">
        <f>SUM(T308:T312)</f>
        <v>0</v>
      </c>
      <c r="U307" s="19">
        <f>SUM(U308:U312)</f>
        <v>0</v>
      </c>
      <c r="V307" s="128"/>
    </row>
    <row r="308" spans="1:22" s="7" customFormat="1" ht="16.5" customHeight="1" x14ac:dyDescent="0.2">
      <c r="A308" s="34"/>
      <c r="B308" s="34"/>
      <c r="C308" s="34"/>
      <c r="D308" s="35">
        <v>2021</v>
      </c>
      <c r="E308" s="36">
        <f t="shared" si="28"/>
        <v>0</v>
      </c>
      <c r="F308" s="36">
        <v>0</v>
      </c>
      <c r="G308" s="36">
        <v>0</v>
      </c>
      <c r="H308" s="36">
        <v>0</v>
      </c>
      <c r="I308" s="36">
        <v>0</v>
      </c>
      <c r="J308" s="25"/>
      <c r="K308" s="37"/>
      <c r="L308" s="37"/>
      <c r="M308" s="16"/>
      <c r="N308" s="117"/>
      <c r="O308" s="118"/>
      <c r="P308" s="46">
        <v>2021</v>
      </c>
      <c r="Q308" s="19">
        <f t="shared" si="29"/>
        <v>0</v>
      </c>
      <c r="R308" s="19">
        <v>0</v>
      </c>
      <c r="S308" s="19">
        <v>0</v>
      </c>
      <c r="T308" s="19">
        <v>0</v>
      </c>
      <c r="U308" s="19">
        <v>0</v>
      </c>
      <c r="V308" s="128"/>
    </row>
    <row r="309" spans="1:22" s="7" customFormat="1" ht="16.5" customHeight="1" x14ac:dyDescent="0.2">
      <c r="A309" s="34"/>
      <c r="B309" s="34"/>
      <c r="C309" s="34"/>
      <c r="D309" s="35">
        <v>2022</v>
      </c>
      <c r="E309" s="36">
        <f t="shared" si="28"/>
        <v>0</v>
      </c>
      <c r="F309" s="36">
        <v>0</v>
      </c>
      <c r="G309" s="36">
        <v>0</v>
      </c>
      <c r="H309" s="36">
        <v>0</v>
      </c>
      <c r="I309" s="36">
        <v>0</v>
      </c>
      <c r="J309" s="25"/>
      <c r="K309" s="37"/>
      <c r="L309" s="37"/>
      <c r="M309" s="16"/>
      <c r="N309" s="117"/>
      <c r="O309" s="118"/>
      <c r="P309" s="46">
        <v>2022</v>
      </c>
      <c r="Q309" s="19">
        <f t="shared" ref="Q309:U312" si="31">SUM(R309:U309)</f>
        <v>0</v>
      </c>
      <c r="R309" s="19">
        <f t="shared" si="31"/>
        <v>0</v>
      </c>
      <c r="S309" s="19">
        <f t="shared" si="31"/>
        <v>0</v>
      </c>
      <c r="T309" s="19">
        <f t="shared" si="31"/>
        <v>0</v>
      </c>
      <c r="U309" s="19">
        <f t="shared" si="31"/>
        <v>0</v>
      </c>
      <c r="V309" s="128"/>
    </row>
    <row r="310" spans="1:22" s="7" customFormat="1" ht="16.5" customHeight="1" x14ac:dyDescent="0.2">
      <c r="A310" s="34"/>
      <c r="B310" s="34"/>
      <c r="C310" s="34"/>
      <c r="D310" s="35">
        <v>2023</v>
      </c>
      <c r="E310" s="36">
        <f t="shared" si="28"/>
        <v>7500</v>
      </c>
      <c r="F310" s="36">
        <v>0</v>
      </c>
      <c r="G310" s="36">
        <v>0</v>
      </c>
      <c r="H310" s="36">
        <v>0</v>
      </c>
      <c r="I310" s="36">
        <v>7500</v>
      </c>
      <c r="J310" s="25"/>
      <c r="K310" s="37"/>
      <c r="L310" s="37"/>
      <c r="M310" s="16"/>
      <c r="N310" s="117"/>
      <c r="O310" s="118"/>
      <c r="P310" s="46">
        <v>2023</v>
      </c>
      <c r="Q310" s="19">
        <f t="shared" si="31"/>
        <v>0</v>
      </c>
      <c r="R310" s="19">
        <f t="shared" si="31"/>
        <v>0</v>
      </c>
      <c r="S310" s="19">
        <f t="shared" si="31"/>
        <v>0</v>
      </c>
      <c r="T310" s="19">
        <f t="shared" si="31"/>
        <v>0</v>
      </c>
      <c r="U310" s="19">
        <f t="shared" si="31"/>
        <v>0</v>
      </c>
      <c r="V310" s="128"/>
    </row>
    <row r="311" spans="1:22" s="7" customFormat="1" ht="16.5" customHeight="1" x14ac:dyDescent="0.2">
      <c r="A311" s="34"/>
      <c r="B311" s="34"/>
      <c r="C311" s="34"/>
      <c r="D311" s="35">
        <v>2024</v>
      </c>
      <c r="E311" s="36">
        <f t="shared" si="28"/>
        <v>7500</v>
      </c>
      <c r="F311" s="36">
        <v>0</v>
      </c>
      <c r="G311" s="36">
        <v>0</v>
      </c>
      <c r="H311" s="36">
        <v>0</v>
      </c>
      <c r="I311" s="36">
        <v>7500</v>
      </c>
      <c r="J311" s="25"/>
      <c r="K311" s="37"/>
      <c r="L311" s="37"/>
      <c r="M311" s="16"/>
      <c r="N311" s="117"/>
      <c r="O311" s="118"/>
      <c r="P311" s="46">
        <v>2024</v>
      </c>
      <c r="Q311" s="19">
        <f t="shared" si="31"/>
        <v>0</v>
      </c>
      <c r="R311" s="19">
        <f t="shared" si="31"/>
        <v>0</v>
      </c>
      <c r="S311" s="19">
        <f t="shared" si="31"/>
        <v>0</v>
      </c>
      <c r="T311" s="19">
        <f t="shared" si="31"/>
        <v>0</v>
      </c>
      <c r="U311" s="19">
        <f t="shared" si="31"/>
        <v>0</v>
      </c>
      <c r="V311" s="128"/>
    </row>
    <row r="312" spans="1:22" s="7" customFormat="1" ht="69" customHeight="1" x14ac:dyDescent="0.2">
      <c r="A312" s="40"/>
      <c r="B312" s="40"/>
      <c r="C312" s="40"/>
      <c r="D312" s="35">
        <v>2025</v>
      </c>
      <c r="E312" s="36">
        <f t="shared" si="28"/>
        <v>0</v>
      </c>
      <c r="F312" s="36">
        <v>0</v>
      </c>
      <c r="G312" s="36">
        <v>0</v>
      </c>
      <c r="H312" s="36">
        <v>0</v>
      </c>
      <c r="I312" s="36">
        <v>0</v>
      </c>
      <c r="J312" s="41"/>
      <c r="K312" s="42"/>
      <c r="L312" s="42"/>
      <c r="M312" s="20"/>
      <c r="N312" s="119"/>
      <c r="O312" s="120"/>
      <c r="P312" s="83">
        <v>2025</v>
      </c>
      <c r="Q312" s="57">
        <f t="shared" si="31"/>
        <v>0</v>
      </c>
      <c r="R312" s="19">
        <f t="shared" si="31"/>
        <v>0</v>
      </c>
      <c r="S312" s="19">
        <f t="shared" si="31"/>
        <v>0</v>
      </c>
      <c r="T312" s="19">
        <f t="shared" si="31"/>
        <v>0</v>
      </c>
      <c r="U312" s="19">
        <f t="shared" si="31"/>
        <v>0</v>
      </c>
      <c r="V312" s="128"/>
    </row>
    <row r="313" spans="1:22" s="7" customFormat="1" ht="22.5" customHeight="1" x14ac:dyDescent="0.2">
      <c r="A313" s="78" t="s">
        <v>61</v>
      </c>
      <c r="B313" s="48" t="s">
        <v>380</v>
      </c>
      <c r="C313" s="50" t="s">
        <v>9</v>
      </c>
      <c r="D313" s="35" t="s">
        <v>3</v>
      </c>
      <c r="E313" s="36">
        <f>SUM(E314:E318)</f>
        <v>160000</v>
      </c>
      <c r="F313" s="36">
        <f>SUM(F314:F318)</f>
        <v>0</v>
      </c>
      <c r="G313" s="36">
        <f>SUM(G314:G318)</f>
        <v>0</v>
      </c>
      <c r="H313" s="36">
        <f>SUM(H314:H318)</f>
        <v>0</v>
      </c>
      <c r="I313" s="36">
        <f>SUM(I314:I318)</f>
        <v>160000</v>
      </c>
      <c r="J313" s="48" t="s">
        <v>221</v>
      </c>
      <c r="K313" s="50" t="s">
        <v>88</v>
      </c>
      <c r="L313" s="50" t="s">
        <v>86</v>
      </c>
      <c r="M313" s="51" t="s">
        <v>222</v>
      </c>
      <c r="N313" s="112" t="s">
        <v>381</v>
      </c>
      <c r="O313" s="113"/>
      <c r="P313" s="46" t="s">
        <v>3</v>
      </c>
      <c r="Q313" s="19">
        <f>SUM(Q314:Q318)</f>
        <v>38200</v>
      </c>
      <c r="R313" s="19">
        <f>SUM(R314:R318)</f>
        <v>0</v>
      </c>
      <c r="S313" s="19">
        <f>SUM(S314:S318)</f>
        <v>0</v>
      </c>
      <c r="T313" s="19">
        <f>SUM(T314:T318)</f>
        <v>0</v>
      </c>
      <c r="U313" s="19">
        <f>SUM(U314:U318)</f>
        <v>38200</v>
      </c>
      <c r="V313" s="128"/>
    </row>
    <row r="314" spans="1:22" s="7" customFormat="1" ht="22.5" customHeight="1" x14ac:dyDescent="0.2">
      <c r="A314" s="34"/>
      <c r="B314" s="34"/>
      <c r="C314" s="34"/>
      <c r="D314" s="35">
        <v>2021</v>
      </c>
      <c r="E314" s="36">
        <f t="shared" si="28"/>
        <v>40000</v>
      </c>
      <c r="F314" s="36">
        <v>0</v>
      </c>
      <c r="G314" s="36">
        <v>0</v>
      </c>
      <c r="H314" s="36">
        <v>0</v>
      </c>
      <c r="I314" s="36">
        <v>40000</v>
      </c>
      <c r="J314" s="25"/>
      <c r="K314" s="37"/>
      <c r="L314" s="37"/>
      <c r="M314" s="16"/>
      <c r="N314" s="112"/>
      <c r="O314" s="113"/>
      <c r="P314" s="46">
        <v>2021</v>
      </c>
      <c r="Q314" s="19">
        <f>SUM(R314:U314)</f>
        <v>38200</v>
      </c>
      <c r="R314" s="19">
        <v>0</v>
      </c>
      <c r="S314" s="19">
        <v>0</v>
      </c>
      <c r="T314" s="19">
        <v>0</v>
      </c>
      <c r="U314" s="19">
        <v>38200</v>
      </c>
      <c r="V314" s="128"/>
    </row>
    <row r="315" spans="1:22" s="7" customFormat="1" ht="22.5" customHeight="1" x14ac:dyDescent="0.2">
      <c r="A315" s="34"/>
      <c r="B315" s="34"/>
      <c r="C315" s="34"/>
      <c r="D315" s="35">
        <v>2022</v>
      </c>
      <c r="E315" s="36">
        <f t="shared" si="28"/>
        <v>0</v>
      </c>
      <c r="F315" s="36">
        <v>0</v>
      </c>
      <c r="G315" s="36">
        <v>0</v>
      </c>
      <c r="H315" s="36">
        <v>0</v>
      </c>
      <c r="I315" s="36">
        <v>0</v>
      </c>
      <c r="J315" s="25"/>
      <c r="K315" s="37"/>
      <c r="L315" s="37"/>
      <c r="M315" s="16"/>
      <c r="N315" s="112"/>
      <c r="O315" s="113"/>
      <c r="P315" s="46">
        <v>2022</v>
      </c>
      <c r="Q315" s="19">
        <f>SUM(R315:U315)</f>
        <v>0</v>
      </c>
      <c r="R315" s="19">
        <v>0</v>
      </c>
      <c r="S315" s="19">
        <v>0</v>
      </c>
      <c r="T315" s="19">
        <v>0</v>
      </c>
      <c r="U315" s="163">
        <v>0</v>
      </c>
      <c r="V315" s="128"/>
    </row>
    <row r="316" spans="1:22" s="7" customFormat="1" ht="22.5" customHeight="1" x14ac:dyDescent="0.2">
      <c r="A316" s="34"/>
      <c r="B316" s="34"/>
      <c r="C316" s="34"/>
      <c r="D316" s="35">
        <v>2023</v>
      </c>
      <c r="E316" s="36">
        <f t="shared" si="28"/>
        <v>40000</v>
      </c>
      <c r="F316" s="36">
        <v>0</v>
      </c>
      <c r="G316" s="36">
        <v>0</v>
      </c>
      <c r="H316" s="36">
        <v>0</v>
      </c>
      <c r="I316" s="36">
        <v>40000</v>
      </c>
      <c r="J316" s="25"/>
      <c r="K316" s="37"/>
      <c r="L316" s="37"/>
      <c r="M316" s="16"/>
      <c r="N316" s="112"/>
      <c r="O316" s="113"/>
      <c r="P316" s="46">
        <v>2023</v>
      </c>
      <c r="Q316" s="19">
        <f>SUM(R316:U316)</f>
        <v>0</v>
      </c>
      <c r="R316" s="19">
        <v>0</v>
      </c>
      <c r="S316" s="19">
        <v>0</v>
      </c>
      <c r="T316" s="19">
        <v>0</v>
      </c>
      <c r="U316" s="19">
        <v>0</v>
      </c>
      <c r="V316" s="128"/>
    </row>
    <row r="317" spans="1:22" s="7" customFormat="1" ht="22.5" customHeight="1" x14ac:dyDescent="0.2">
      <c r="A317" s="34"/>
      <c r="B317" s="34"/>
      <c r="C317" s="34"/>
      <c r="D317" s="35">
        <v>2024</v>
      </c>
      <c r="E317" s="36">
        <f>SUM(F317:I317)</f>
        <v>40000</v>
      </c>
      <c r="F317" s="36">
        <v>0</v>
      </c>
      <c r="G317" s="36">
        <v>0</v>
      </c>
      <c r="H317" s="36">
        <v>0</v>
      </c>
      <c r="I317" s="36">
        <v>40000</v>
      </c>
      <c r="J317" s="25"/>
      <c r="K317" s="37"/>
      <c r="L317" s="37"/>
      <c r="M317" s="16"/>
      <c r="N317" s="112"/>
      <c r="O317" s="113"/>
      <c r="P317" s="46">
        <v>2024</v>
      </c>
      <c r="Q317" s="19">
        <f>SUM(R317:U317)</f>
        <v>0</v>
      </c>
      <c r="R317" s="19">
        <v>0</v>
      </c>
      <c r="S317" s="19">
        <v>0</v>
      </c>
      <c r="T317" s="19">
        <v>0</v>
      </c>
      <c r="U317" s="19">
        <v>0</v>
      </c>
      <c r="V317" s="128"/>
    </row>
    <row r="318" spans="1:22" s="7" customFormat="1" ht="208.5" customHeight="1" x14ac:dyDescent="0.2">
      <c r="A318" s="40"/>
      <c r="B318" s="40"/>
      <c r="C318" s="40"/>
      <c r="D318" s="35">
        <v>2025</v>
      </c>
      <c r="E318" s="36">
        <f t="shared" si="28"/>
        <v>40000</v>
      </c>
      <c r="F318" s="36">
        <v>0</v>
      </c>
      <c r="G318" s="36">
        <v>0</v>
      </c>
      <c r="H318" s="36">
        <v>0</v>
      </c>
      <c r="I318" s="36">
        <v>40000</v>
      </c>
      <c r="J318" s="41"/>
      <c r="K318" s="42"/>
      <c r="L318" s="42"/>
      <c r="M318" s="20"/>
      <c r="N318" s="114"/>
      <c r="O318" s="115"/>
      <c r="P318" s="83">
        <v>2025</v>
      </c>
      <c r="Q318" s="57">
        <f>SUM(R318:U318)</f>
        <v>0</v>
      </c>
      <c r="R318" s="19">
        <v>0</v>
      </c>
      <c r="S318" s="19">
        <v>0</v>
      </c>
      <c r="T318" s="19">
        <v>0</v>
      </c>
      <c r="U318" s="19">
        <v>0</v>
      </c>
      <c r="V318" s="128"/>
    </row>
    <row r="319" spans="1:22" s="7" customFormat="1" ht="39.75" customHeight="1" x14ac:dyDescent="0.2">
      <c r="A319" s="78" t="s">
        <v>63</v>
      </c>
      <c r="B319" s="79" t="s">
        <v>382</v>
      </c>
      <c r="C319" s="50">
        <v>2021</v>
      </c>
      <c r="D319" s="35" t="s">
        <v>3</v>
      </c>
      <c r="E319" s="36">
        <f>SUM(E320:E324)</f>
        <v>51379.9</v>
      </c>
      <c r="F319" s="36">
        <f>SUM(F320:F324)</f>
        <v>15028.5</v>
      </c>
      <c r="G319" s="36">
        <f>SUM(G320:G324)</f>
        <v>36351.4</v>
      </c>
      <c r="H319" s="36">
        <f>SUM(H320:H324)</f>
        <v>0</v>
      </c>
      <c r="I319" s="36">
        <f>SUM(I320:I324)</f>
        <v>0</v>
      </c>
      <c r="J319" s="48" t="s">
        <v>276</v>
      </c>
      <c r="K319" s="50" t="s">
        <v>86</v>
      </c>
      <c r="L319" s="50" t="s">
        <v>86</v>
      </c>
      <c r="M319" s="51" t="s">
        <v>217</v>
      </c>
      <c r="N319" s="30" t="s">
        <v>383</v>
      </c>
      <c r="O319" s="31"/>
      <c r="P319" s="46" t="s">
        <v>3</v>
      </c>
      <c r="Q319" s="19">
        <f>SUM(Q320:Q324)</f>
        <v>51379.880000000005</v>
      </c>
      <c r="R319" s="19">
        <f>SUM(R320:R324)</f>
        <v>15028.47</v>
      </c>
      <c r="S319" s="19">
        <f>SUM(S320:S324)</f>
        <v>36351.410000000003</v>
      </c>
      <c r="T319" s="19">
        <f>SUM(T320:T324)</f>
        <v>0</v>
      </c>
      <c r="U319" s="19">
        <f>SUM(U320:U324)</f>
        <v>0</v>
      </c>
      <c r="V319" s="128"/>
    </row>
    <row r="320" spans="1:22" s="7" customFormat="1" ht="39.75" customHeight="1" x14ac:dyDescent="0.2">
      <c r="A320" s="34"/>
      <c r="B320" s="34"/>
      <c r="C320" s="34"/>
      <c r="D320" s="35">
        <v>2021</v>
      </c>
      <c r="E320" s="36">
        <f>F320+G320+H320+I320</f>
        <v>51379.9</v>
      </c>
      <c r="F320" s="36">
        <v>15028.5</v>
      </c>
      <c r="G320" s="36">
        <v>36351.4</v>
      </c>
      <c r="H320" s="36">
        <v>0</v>
      </c>
      <c r="I320" s="36">
        <v>0</v>
      </c>
      <c r="J320" s="25"/>
      <c r="K320" s="37"/>
      <c r="L320" s="37"/>
      <c r="M320" s="16"/>
      <c r="N320" s="38"/>
      <c r="O320" s="39"/>
      <c r="P320" s="46">
        <v>2021</v>
      </c>
      <c r="Q320" s="19">
        <f>SUM(R320:U320)</f>
        <v>51379.880000000005</v>
      </c>
      <c r="R320" s="168">
        <v>15028.47</v>
      </c>
      <c r="S320" s="168">
        <v>36351.410000000003</v>
      </c>
      <c r="T320" s="19">
        <v>0</v>
      </c>
      <c r="U320" s="19">
        <v>0</v>
      </c>
      <c r="V320" s="128"/>
    </row>
    <row r="321" spans="1:22" s="7" customFormat="1" ht="39.75" customHeight="1" x14ac:dyDescent="0.2">
      <c r="A321" s="34"/>
      <c r="B321" s="34"/>
      <c r="C321" s="34"/>
      <c r="D321" s="35">
        <v>2022</v>
      </c>
      <c r="E321" s="36">
        <f>F321+G321+H321+I321</f>
        <v>0</v>
      </c>
      <c r="F321" s="36">
        <v>0</v>
      </c>
      <c r="G321" s="36">
        <v>0</v>
      </c>
      <c r="H321" s="36">
        <v>0</v>
      </c>
      <c r="I321" s="36">
        <v>0</v>
      </c>
      <c r="J321" s="25"/>
      <c r="K321" s="37"/>
      <c r="L321" s="37"/>
      <c r="M321" s="16"/>
      <c r="N321" s="38"/>
      <c r="O321" s="39"/>
      <c r="P321" s="46">
        <v>2022</v>
      </c>
      <c r="Q321" s="19">
        <f>SUM(R321:U321)</f>
        <v>0</v>
      </c>
      <c r="R321" s="19">
        <v>0</v>
      </c>
      <c r="S321" s="19">
        <v>0</v>
      </c>
      <c r="T321" s="19">
        <v>0</v>
      </c>
      <c r="U321" s="19">
        <v>0</v>
      </c>
      <c r="V321" s="128"/>
    </row>
    <row r="322" spans="1:22" s="7" customFormat="1" ht="39.75" customHeight="1" x14ac:dyDescent="0.2">
      <c r="A322" s="34"/>
      <c r="B322" s="34"/>
      <c r="C322" s="34"/>
      <c r="D322" s="35">
        <v>2023</v>
      </c>
      <c r="E322" s="36">
        <f>F322+G322+H322+I322</f>
        <v>0</v>
      </c>
      <c r="F322" s="36">
        <v>0</v>
      </c>
      <c r="G322" s="36">
        <v>0</v>
      </c>
      <c r="H322" s="36">
        <v>0</v>
      </c>
      <c r="I322" s="36">
        <v>0</v>
      </c>
      <c r="J322" s="25"/>
      <c r="K322" s="37"/>
      <c r="L322" s="37"/>
      <c r="M322" s="16"/>
      <c r="N322" s="38"/>
      <c r="O322" s="39"/>
      <c r="P322" s="46">
        <v>2023</v>
      </c>
      <c r="Q322" s="19">
        <f>SUM(R322:U322)</f>
        <v>0</v>
      </c>
      <c r="R322" s="19">
        <v>0</v>
      </c>
      <c r="S322" s="19">
        <v>0</v>
      </c>
      <c r="T322" s="19">
        <v>0</v>
      </c>
      <c r="U322" s="19">
        <v>0</v>
      </c>
      <c r="V322" s="128"/>
    </row>
    <row r="323" spans="1:22" s="7" customFormat="1" ht="39.75" customHeight="1" x14ac:dyDescent="0.2">
      <c r="A323" s="34"/>
      <c r="B323" s="34"/>
      <c r="C323" s="34"/>
      <c r="D323" s="35">
        <v>2024</v>
      </c>
      <c r="E323" s="36">
        <f>F323+G323+H323+I323</f>
        <v>0</v>
      </c>
      <c r="F323" s="36">
        <v>0</v>
      </c>
      <c r="G323" s="36">
        <v>0</v>
      </c>
      <c r="H323" s="36">
        <v>0</v>
      </c>
      <c r="I323" s="36">
        <v>0</v>
      </c>
      <c r="J323" s="25"/>
      <c r="K323" s="37"/>
      <c r="L323" s="37"/>
      <c r="M323" s="16"/>
      <c r="N323" s="38"/>
      <c r="O323" s="39"/>
      <c r="P323" s="46">
        <v>2024</v>
      </c>
      <c r="Q323" s="19">
        <f>SUM(R323:U323)</f>
        <v>0</v>
      </c>
      <c r="R323" s="19">
        <v>0</v>
      </c>
      <c r="S323" s="19">
        <v>0</v>
      </c>
      <c r="T323" s="19">
        <v>0</v>
      </c>
      <c r="U323" s="19">
        <v>0</v>
      </c>
      <c r="V323" s="128"/>
    </row>
    <row r="324" spans="1:22" s="7" customFormat="1" ht="39.75" customHeight="1" x14ac:dyDescent="0.2">
      <c r="A324" s="40"/>
      <c r="B324" s="40"/>
      <c r="C324" s="40"/>
      <c r="D324" s="35">
        <v>2025</v>
      </c>
      <c r="E324" s="36">
        <f>F324+G324+H324+I324</f>
        <v>0</v>
      </c>
      <c r="F324" s="36">
        <v>0</v>
      </c>
      <c r="G324" s="36">
        <v>0</v>
      </c>
      <c r="H324" s="36">
        <v>0</v>
      </c>
      <c r="I324" s="36">
        <v>0</v>
      </c>
      <c r="J324" s="41"/>
      <c r="K324" s="42"/>
      <c r="L324" s="42"/>
      <c r="M324" s="20"/>
      <c r="N324" s="43"/>
      <c r="O324" s="44"/>
      <c r="P324" s="83">
        <v>2025</v>
      </c>
      <c r="Q324" s="57">
        <f>SUM(R324:U324)</f>
        <v>0</v>
      </c>
      <c r="R324" s="19">
        <v>0</v>
      </c>
      <c r="S324" s="19">
        <v>0</v>
      </c>
      <c r="T324" s="19">
        <v>0</v>
      </c>
      <c r="U324" s="19">
        <v>0</v>
      </c>
      <c r="V324" s="128"/>
    </row>
    <row r="325" spans="1:22" s="7" customFormat="1" ht="26.25" customHeight="1" x14ac:dyDescent="0.2">
      <c r="A325" s="78" t="s">
        <v>64</v>
      </c>
      <c r="B325" s="79" t="s">
        <v>384</v>
      </c>
      <c r="C325" s="50">
        <v>2021</v>
      </c>
      <c r="D325" s="35" t="s">
        <v>3</v>
      </c>
      <c r="E325" s="36">
        <f>SUM(E326:E330)</f>
        <v>19293.8</v>
      </c>
      <c r="F325" s="36">
        <f>SUM(F326:F330)</f>
        <v>19293.8</v>
      </c>
      <c r="G325" s="36">
        <f>SUM(G326:G330)</f>
        <v>0</v>
      </c>
      <c r="H325" s="36">
        <f>SUM(H326:H330)</f>
        <v>0</v>
      </c>
      <c r="I325" s="36">
        <f>SUM(I326:I330)</f>
        <v>0</v>
      </c>
      <c r="J325" s="48" t="s">
        <v>275</v>
      </c>
      <c r="K325" s="50" t="s">
        <v>86</v>
      </c>
      <c r="L325" s="50" t="s">
        <v>86</v>
      </c>
      <c r="M325" s="51" t="s">
        <v>223</v>
      </c>
      <c r="N325" s="30" t="s">
        <v>385</v>
      </c>
      <c r="O325" s="31"/>
      <c r="P325" s="46" t="s">
        <v>3</v>
      </c>
      <c r="Q325" s="19">
        <f>SUM(Q326:Q330)</f>
        <v>19293.75</v>
      </c>
      <c r="R325" s="19">
        <f>SUM(R326:R330)</f>
        <v>19293.75</v>
      </c>
      <c r="S325" s="19">
        <f>SUM(S326:S330)</f>
        <v>0</v>
      </c>
      <c r="T325" s="19">
        <f>SUM(T326:T330)</f>
        <v>0</v>
      </c>
      <c r="U325" s="19">
        <f>SUM(U326:U330)</f>
        <v>0</v>
      </c>
      <c r="V325" s="128"/>
    </row>
    <row r="326" spans="1:22" s="7" customFormat="1" ht="26.25" customHeight="1" x14ac:dyDescent="0.2">
      <c r="A326" s="34"/>
      <c r="B326" s="34"/>
      <c r="C326" s="34"/>
      <c r="D326" s="35">
        <v>2021</v>
      </c>
      <c r="E326" s="36">
        <f>F326+G326+H326+I326</f>
        <v>19293.8</v>
      </c>
      <c r="F326" s="36">
        <v>19293.8</v>
      </c>
      <c r="G326" s="36">
        <v>0</v>
      </c>
      <c r="H326" s="36">
        <v>0</v>
      </c>
      <c r="I326" s="36">
        <v>0</v>
      </c>
      <c r="J326" s="25"/>
      <c r="K326" s="37"/>
      <c r="L326" s="37"/>
      <c r="M326" s="16"/>
      <c r="N326" s="38"/>
      <c r="O326" s="39"/>
      <c r="P326" s="46">
        <v>2021</v>
      </c>
      <c r="Q326" s="19">
        <f>SUM(R326:U326)</f>
        <v>19293.75</v>
      </c>
      <c r="R326" s="168">
        <v>19293.75</v>
      </c>
      <c r="S326" s="19">
        <v>0</v>
      </c>
      <c r="T326" s="19">
        <v>0</v>
      </c>
      <c r="U326" s="19">
        <v>0</v>
      </c>
      <c r="V326" s="128"/>
    </row>
    <row r="327" spans="1:22" s="7" customFormat="1" ht="26.25" customHeight="1" x14ac:dyDescent="0.2">
      <c r="A327" s="34"/>
      <c r="B327" s="34"/>
      <c r="C327" s="34"/>
      <c r="D327" s="35">
        <v>2022</v>
      </c>
      <c r="E327" s="36">
        <f>F327+G327+H327+I327</f>
        <v>0</v>
      </c>
      <c r="F327" s="36">
        <v>0</v>
      </c>
      <c r="G327" s="36">
        <v>0</v>
      </c>
      <c r="H327" s="36">
        <v>0</v>
      </c>
      <c r="I327" s="36">
        <v>0</v>
      </c>
      <c r="J327" s="25"/>
      <c r="K327" s="37"/>
      <c r="L327" s="37"/>
      <c r="M327" s="16"/>
      <c r="N327" s="38"/>
      <c r="O327" s="39"/>
      <c r="P327" s="46">
        <v>2022</v>
      </c>
      <c r="Q327" s="19">
        <f>SUM(R327:U327)</f>
        <v>0</v>
      </c>
      <c r="R327" s="19">
        <v>0</v>
      </c>
      <c r="S327" s="19">
        <v>0</v>
      </c>
      <c r="T327" s="19">
        <v>0</v>
      </c>
      <c r="U327" s="19">
        <v>0</v>
      </c>
      <c r="V327" s="128"/>
    </row>
    <row r="328" spans="1:22" s="7" customFormat="1" ht="26.25" customHeight="1" x14ac:dyDescent="0.2">
      <c r="A328" s="34"/>
      <c r="B328" s="34"/>
      <c r="C328" s="34"/>
      <c r="D328" s="35">
        <v>2023</v>
      </c>
      <c r="E328" s="36">
        <f>F328+G328+H328+I328</f>
        <v>0</v>
      </c>
      <c r="F328" s="36">
        <v>0</v>
      </c>
      <c r="G328" s="36">
        <v>0</v>
      </c>
      <c r="H328" s="36">
        <v>0</v>
      </c>
      <c r="I328" s="36">
        <v>0</v>
      </c>
      <c r="J328" s="25"/>
      <c r="K328" s="37"/>
      <c r="L328" s="37"/>
      <c r="M328" s="16"/>
      <c r="N328" s="38"/>
      <c r="O328" s="39"/>
      <c r="P328" s="46">
        <v>2023</v>
      </c>
      <c r="Q328" s="19">
        <f>SUM(R328:U328)</f>
        <v>0</v>
      </c>
      <c r="R328" s="19">
        <v>0</v>
      </c>
      <c r="S328" s="19">
        <v>0</v>
      </c>
      <c r="T328" s="19">
        <v>0</v>
      </c>
      <c r="U328" s="19">
        <v>0</v>
      </c>
      <c r="V328" s="128"/>
    </row>
    <row r="329" spans="1:22" s="7" customFormat="1" ht="26.25" customHeight="1" x14ac:dyDescent="0.2">
      <c r="A329" s="34"/>
      <c r="B329" s="34"/>
      <c r="C329" s="34"/>
      <c r="D329" s="35">
        <v>2024</v>
      </c>
      <c r="E329" s="36">
        <f>F329+G329+H329+I329</f>
        <v>0</v>
      </c>
      <c r="F329" s="36">
        <v>0</v>
      </c>
      <c r="G329" s="36">
        <v>0</v>
      </c>
      <c r="H329" s="36">
        <v>0</v>
      </c>
      <c r="I329" s="36">
        <v>0</v>
      </c>
      <c r="J329" s="25"/>
      <c r="K329" s="37"/>
      <c r="L329" s="37"/>
      <c r="M329" s="16"/>
      <c r="N329" s="38"/>
      <c r="O329" s="39"/>
      <c r="P329" s="46">
        <v>2024</v>
      </c>
      <c r="Q329" s="19">
        <f>SUM(R329:U329)</f>
        <v>0</v>
      </c>
      <c r="R329" s="19">
        <v>0</v>
      </c>
      <c r="S329" s="19">
        <v>0</v>
      </c>
      <c r="T329" s="19">
        <v>0</v>
      </c>
      <c r="U329" s="19">
        <v>0</v>
      </c>
      <c r="V329" s="128"/>
    </row>
    <row r="330" spans="1:22" s="7" customFormat="1" ht="26.25" customHeight="1" x14ac:dyDescent="0.2">
      <c r="A330" s="40"/>
      <c r="B330" s="40"/>
      <c r="C330" s="40"/>
      <c r="D330" s="35">
        <v>2025</v>
      </c>
      <c r="E330" s="36">
        <f>F330+G330+H330+I330</f>
        <v>0</v>
      </c>
      <c r="F330" s="36">
        <v>0</v>
      </c>
      <c r="G330" s="36">
        <v>0</v>
      </c>
      <c r="H330" s="36">
        <v>0</v>
      </c>
      <c r="I330" s="36">
        <v>0</v>
      </c>
      <c r="J330" s="41"/>
      <c r="K330" s="42"/>
      <c r="L330" s="42"/>
      <c r="M330" s="20"/>
      <c r="N330" s="43"/>
      <c r="O330" s="44"/>
      <c r="P330" s="83">
        <v>2025</v>
      </c>
      <c r="Q330" s="121">
        <f>SUM(R330:U330)</f>
        <v>0</v>
      </c>
      <c r="R330" s="19">
        <v>0</v>
      </c>
      <c r="S330" s="19">
        <v>0</v>
      </c>
      <c r="T330" s="19">
        <v>0</v>
      </c>
      <c r="U330" s="19">
        <v>0</v>
      </c>
      <c r="V330" s="128"/>
    </row>
    <row r="331" spans="1:22" s="7" customFormat="1" ht="68.25" customHeight="1" x14ac:dyDescent="0.2">
      <c r="A331" s="78" t="s">
        <v>65</v>
      </c>
      <c r="B331" s="79" t="s">
        <v>386</v>
      </c>
      <c r="C331" s="50" t="s">
        <v>66</v>
      </c>
      <c r="D331" s="35" t="s">
        <v>3</v>
      </c>
      <c r="E331" s="36">
        <f>SUM(E332:E336)</f>
        <v>498000</v>
      </c>
      <c r="F331" s="36">
        <f>SUM(F332:F336)</f>
        <v>0</v>
      </c>
      <c r="G331" s="36">
        <f>SUM(G332:G336)</f>
        <v>233000</v>
      </c>
      <c r="H331" s="36">
        <f>SUM(H332:H336)</f>
        <v>3000</v>
      </c>
      <c r="I331" s="36">
        <f>SUM(I332:I336)</f>
        <v>262000</v>
      </c>
      <c r="J331" s="48" t="s">
        <v>224</v>
      </c>
      <c r="K331" s="50" t="s">
        <v>89</v>
      </c>
      <c r="L331" s="50" t="s">
        <v>91</v>
      </c>
      <c r="M331" s="51" t="s">
        <v>225</v>
      </c>
      <c r="N331" s="30" t="s">
        <v>387</v>
      </c>
      <c r="O331" s="31"/>
      <c r="P331" s="46" t="s">
        <v>3</v>
      </c>
      <c r="Q331" s="19">
        <f>SUM(Q332:Q336)</f>
        <v>170</v>
      </c>
      <c r="R331" s="19">
        <f>SUM(R332:R336)</f>
        <v>0</v>
      </c>
      <c r="S331" s="19">
        <f>SUM(S332:S336)</f>
        <v>0</v>
      </c>
      <c r="T331" s="19">
        <f>SUM(T332:T336)</f>
        <v>35</v>
      </c>
      <c r="U331" s="19">
        <f>SUM(U332:U336)</f>
        <v>135</v>
      </c>
      <c r="V331" s="128"/>
    </row>
    <row r="332" spans="1:22" s="7" customFormat="1" ht="68.25" customHeight="1" x14ac:dyDescent="0.2">
      <c r="A332" s="34"/>
      <c r="B332" s="34"/>
      <c r="C332" s="34"/>
      <c r="D332" s="35">
        <v>2021</v>
      </c>
      <c r="E332" s="36">
        <f t="shared" ref="E332:E348" si="32">SUM(F332:I332)</f>
        <v>0</v>
      </c>
      <c r="F332" s="36">
        <v>0</v>
      </c>
      <c r="G332" s="36">
        <v>0</v>
      </c>
      <c r="H332" s="36">
        <v>0</v>
      </c>
      <c r="I332" s="36">
        <v>0</v>
      </c>
      <c r="J332" s="25"/>
      <c r="K332" s="37"/>
      <c r="L332" s="37"/>
      <c r="M332" s="16"/>
      <c r="N332" s="38"/>
      <c r="O332" s="39"/>
      <c r="P332" s="46">
        <v>2021</v>
      </c>
      <c r="Q332" s="19">
        <f>SUM(R332:U332)</f>
        <v>0</v>
      </c>
      <c r="R332" s="19">
        <v>0</v>
      </c>
      <c r="S332" s="19">
        <v>0</v>
      </c>
      <c r="T332" s="19">
        <v>0</v>
      </c>
      <c r="U332" s="19">
        <v>0</v>
      </c>
      <c r="V332" s="128"/>
    </row>
    <row r="333" spans="1:22" s="7" customFormat="1" ht="68.25" customHeight="1" x14ac:dyDescent="0.2">
      <c r="A333" s="34"/>
      <c r="B333" s="34"/>
      <c r="C333" s="34"/>
      <c r="D333" s="35">
        <v>2022</v>
      </c>
      <c r="E333" s="36">
        <f t="shared" si="32"/>
        <v>50000</v>
      </c>
      <c r="F333" s="36">
        <v>0</v>
      </c>
      <c r="G333" s="36">
        <v>15000</v>
      </c>
      <c r="H333" s="36">
        <v>3000</v>
      </c>
      <c r="I333" s="36">
        <v>32000</v>
      </c>
      <c r="J333" s="25"/>
      <c r="K333" s="37"/>
      <c r="L333" s="37"/>
      <c r="M333" s="16"/>
      <c r="N333" s="38"/>
      <c r="O333" s="39"/>
      <c r="P333" s="46">
        <v>2022</v>
      </c>
      <c r="Q333" s="19">
        <f>SUM(R333:U333)</f>
        <v>0</v>
      </c>
      <c r="R333" s="19">
        <v>0</v>
      </c>
      <c r="S333" s="19">
        <v>0</v>
      </c>
      <c r="T333" s="19">
        <v>0</v>
      </c>
      <c r="U333" s="19">
        <v>0</v>
      </c>
      <c r="V333" s="128"/>
    </row>
    <row r="334" spans="1:22" s="7" customFormat="1" ht="68.25" customHeight="1" x14ac:dyDescent="0.2">
      <c r="A334" s="34"/>
      <c r="B334" s="34"/>
      <c r="C334" s="34"/>
      <c r="D334" s="35">
        <v>2023</v>
      </c>
      <c r="E334" s="36">
        <f t="shared" si="32"/>
        <v>372000</v>
      </c>
      <c r="F334" s="36">
        <v>0</v>
      </c>
      <c r="G334" s="36">
        <v>180000</v>
      </c>
      <c r="H334" s="36">
        <v>0</v>
      </c>
      <c r="I334" s="36">
        <v>192000</v>
      </c>
      <c r="J334" s="25"/>
      <c r="K334" s="37"/>
      <c r="L334" s="37"/>
      <c r="M334" s="16"/>
      <c r="N334" s="38"/>
      <c r="O334" s="39"/>
      <c r="P334" s="46">
        <v>2023</v>
      </c>
      <c r="Q334" s="19">
        <f>SUM(R334:U334)</f>
        <v>170</v>
      </c>
      <c r="R334" s="19">
        <v>0</v>
      </c>
      <c r="S334" s="19">
        <v>0</v>
      </c>
      <c r="T334" s="19">
        <v>35</v>
      </c>
      <c r="U334" s="19">
        <v>135</v>
      </c>
      <c r="V334" s="128"/>
    </row>
    <row r="335" spans="1:22" s="7" customFormat="1" ht="68.25" customHeight="1" x14ac:dyDescent="0.2">
      <c r="A335" s="34"/>
      <c r="B335" s="34"/>
      <c r="C335" s="34"/>
      <c r="D335" s="35">
        <v>2024</v>
      </c>
      <c r="E335" s="36">
        <f>SUM(F335:I335)</f>
        <v>38000</v>
      </c>
      <c r="F335" s="36">
        <v>0</v>
      </c>
      <c r="G335" s="36">
        <v>19000</v>
      </c>
      <c r="H335" s="36">
        <v>0</v>
      </c>
      <c r="I335" s="36">
        <v>19000</v>
      </c>
      <c r="J335" s="25"/>
      <c r="K335" s="37"/>
      <c r="L335" s="37"/>
      <c r="M335" s="16"/>
      <c r="N335" s="38"/>
      <c r="O335" s="39"/>
      <c r="P335" s="46">
        <v>2024</v>
      </c>
      <c r="Q335" s="19">
        <f>SUM(R335:U335)</f>
        <v>0</v>
      </c>
      <c r="R335" s="19">
        <v>0</v>
      </c>
      <c r="S335" s="19">
        <v>0</v>
      </c>
      <c r="T335" s="19">
        <v>0</v>
      </c>
      <c r="U335" s="19">
        <v>0</v>
      </c>
      <c r="V335" s="128"/>
    </row>
    <row r="336" spans="1:22" s="7" customFormat="1" ht="365.25" customHeight="1" x14ac:dyDescent="0.2">
      <c r="A336" s="40"/>
      <c r="B336" s="40"/>
      <c r="C336" s="40"/>
      <c r="D336" s="35">
        <v>2025</v>
      </c>
      <c r="E336" s="36">
        <f t="shared" si="32"/>
        <v>38000</v>
      </c>
      <c r="F336" s="36">
        <v>0</v>
      </c>
      <c r="G336" s="36">
        <v>19000</v>
      </c>
      <c r="H336" s="36">
        <v>0</v>
      </c>
      <c r="I336" s="36">
        <v>19000</v>
      </c>
      <c r="J336" s="41"/>
      <c r="K336" s="42"/>
      <c r="L336" s="42"/>
      <c r="M336" s="20"/>
      <c r="N336" s="43"/>
      <c r="O336" s="44"/>
      <c r="P336" s="83">
        <v>2025</v>
      </c>
      <c r="Q336" s="57">
        <f>SUM(R336:U336)</f>
        <v>0</v>
      </c>
      <c r="R336" s="19">
        <v>0</v>
      </c>
      <c r="S336" s="19">
        <v>0</v>
      </c>
      <c r="T336" s="19">
        <v>0</v>
      </c>
      <c r="U336" s="19">
        <v>0</v>
      </c>
      <c r="V336" s="128"/>
    </row>
    <row r="337" spans="1:22" s="7" customFormat="1" ht="66" customHeight="1" x14ac:dyDescent="0.2">
      <c r="A337" s="78" t="s">
        <v>67</v>
      </c>
      <c r="B337" s="79" t="s">
        <v>388</v>
      </c>
      <c r="C337" s="50" t="s">
        <v>66</v>
      </c>
      <c r="D337" s="35" t="s">
        <v>3</v>
      </c>
      <c r="E337" s="36">
        <f>SUM(E338:E342)</f>
        <v>300000</v>
      </c>
      <c r="F337" s="36">
        <f>SUM(F338:F342)</f>
        <v>0</v>
      </c>
      <c r="G337" s="36">
        <f>SUM(G338:G342)</f>
        <v>220000</v>
      </c>
      <c r="H337" s="36">
        <f>SUM(H338:H342)</f>
        <v>1500</v>
      </c>
      <c r="I337" s="36">
        <f>SUM(I338:I342)</f>
        <v>78500</v>
      </c>
      <c r="J337" s="48" t="s">
        <v>226</v>
      </c>
      <c r="K337" s="50" t="s">
        <v>89</v>
      </c>
      <c r="L337" s="50" t="s">
        <v>91</v>
      </c>
      <c r="M337" s="51" t="s">
        <v>227</v>
      </c>
      <c r="N337" s="30" t="s">
        <v>389</v>
      </c>
      <c r="O337" s="31"/>
      <c r="P337" s="46" t="s">
        <v>3</v>
      </c>
      <c r="Q337" s="19">
        <f>SUM(Q338:Q342)</f>
        <v>0</v>
      </c>
      <c r="R337" s="19">
        <f>SUM(R338:R342)</f>
        <v>0</v>
      </c>
      <c r="S337" s="19">
        <f>SUM(S338:S342)</f>
        <v>0</v>
      </c>
      <c r="T337" s="19">
        <f>SUM(T338:T342)</f>
        <v>0</v>
      </c>
      <c r="U337" s="19">
        <f>SUM(U338:U342)</f>
        <v>0</v>
      </c>
      <c r="V337" s="128"/>
    </row>
    <row r="338" spans="1:22" s="7" customFormat="1" ht="66" customHeight="1" x14ac:dyDescent="0.2">
      <c r="A338" s="34"/>
      <c r="B338" s="34"/>
      <c r="C338" s="34"/>
      <c r="D338" s="35">
        <v>2021</v>
      </c>
      <c r="E338" s="36">
        <f t="shared" si="32"/>
        <v>0</v>
      </c>
      <c r="F338" s="36">
        <v>0</v>
      </c>
      <c r="G338" s="36">
        <v>0</v>
      </c>
      <c r="H338" s="36">
        <v>0</v>
      </c>
      <c r="I338" s="36">
        <v>0</v>
      </c>
      <c r="J338" s="25"/>
      <c r="K338" s="37"/>
      <c r="L338" s="37"/>
      <c r="M338" s="16"/>
      <c r="N338" s="38"/>
      <c r="O338" s="39"/>
      <c r="P338" s="46">
        <v>2021</v>
      </c>
      <c r="Q338" s="19">
        <f>SUM(R338:U338)</f>
        <v>0</v>
      </c>
      <c r="R338" s="19">
        <v>0</v>
      </c>
      <c r="S338" s="19">
        <v>0</v>
      </c>
      <c r="T338" s="19">
        <v>0</v>
      </c>
      <c r="U338" s="19">
        <v>0</v>
      </c>
      <c r="V338" s="128"/>
    </row>
    <row r="339" spans="1:22" s="7" customFormat="1" ht="66" customHeight="1" x14ac:dyDescent="0.2">
      <c r="A339" s="34"/>
      <c r="B339" s="34"/>
      <c r="C339" s="34"/>
      <c r="D339" s="35">
        <v>2022</v>
      </c>
      <c r="E339" s="36">
        <f t="shared" si="32"/>
        <v>11000</v>
      </c>
      <c r="F339" s="36">
        <v>0</v>
      </c>
      <c r="G339" s="36">
        <v>0</v>
      </c>
      <c r="H339" s="36">
        <v>1500</v>
      </c>
      <c r="I339" s="36">
        <v>9500</v>
      </c>
      <c r="J339" s="25"/>
      <c r="K339" s="37"/>
      <c r="L339" s="37"/>
      <c r="M339" s="16"/>
      <c r="N339" s="38"/>
      <c r="O339" s="39"/>
      <c r="P339" s="46">
        <v>2022</v>
      </c>
      <c r="Q339" s="19">
        <f>SUM(R339:U339)</f>
        <v>0</v>
      </c>
      <c r="R339" s="19">
        <v>0</v>
      </c>
      <c r="S339" s="19">
        <v>0</v>
      </c>
      <c r="T339" s="19">
        <v>0</v>
      </c>
      <c r="U339" s="19">
        <v>0</v>
      </c>
      <c r="V339" s="46" t="s">
        <v>261</v>
      </c>
    </row>
    <row r="340" spans="1:22" s="7" customFormat="1" ht="66" customHeight="1" x14ac:dyDescent="0.2">
      <c r="A340" s="34"/>
      <c r="B340" s="34"/>
      <c r="C340" s="34"/>
      <c r="D340" s="35">
        <v>2023</v>
      </c>
      <c r="E340" s="36">
        <f t="shared" si="32"/>
        <v>110000</v>
      </c>
      <c r="F340" s="36">
        <v>0</v>
      </c>
      <c r="G340" s="36">
        <v>75000</v>
      </c>
      <c r="H340" s="36">
        <v>0</v>
      </c>
      <c r="I340" s="36">
        <v>35000</v>
      </c>
      <c r="J340" s="25"/>
      <c r="K340" s="37"/>
      <c r="L340" s="37"/>
      <c r="M340" s="16"/>
      <c r="N340" s="38"/>
      <c r="O340" s="39"/>
      <c r="P340" s="46">
        <v>2023</v>
      </c>
      <c r="Q340" s="19">
        <f>SUM(R340:U340)</f>
        <v>0</v>
      </c>
      <c r="R340" s="19">
        <v>0</v>
      </c>
      <c r="S340" s="19">
        <v>0</v>
      </c>
      <c r="T340" s="19">
        <v>0</v>
      </c>
      <c r="U340" s="19">
        <v>0</v>
      </c>
      <c r="V340" s="46" t="s">
        <v>261</v>
      </c>
    </row>
    <row r="341" spans="1:22" s="7" customFormat="1" ht="66" customHeight="1" x14ac:dyDescent="0.2">
      <c r="A341" s="34"/>
      <c r="B341" s="34"/>
      <c r="C341" s="34"/>
      <c r="D341" s="35">
        <v>2024</v>
      </c>
      <c r="E341" s="36">
        <f>SUM(F341:I341)</f>
        <v>105000</v>
      </c>
      <c r="F341" s="36">
        <v>0</v>
      </c>
      <c r="G341" s="36">
        <v>75000</v>
      </c>
      <c r="H341" s="36">
        <v>0</v>
      </c>
      <c r="I341" s="36">
        <v>30000</v>
      </c>
      <c r="J341" s="25"/>
      <c r="K341" s="37"/>
      <c r="L341" s="37"/>
      <c r="M341" s="16"/>
      <c r="N341" s="38"/>
      <c r="O341" s="39"/>
      <c r="P341" s="46">
        <v>2024</v>
      </c>
      <c r="Q341" s="19">
        <f>SUM(R341:U341)</f>
        <v>0</v>
      </c>
      <c r="R341" s="19">
        <v>0</v>
      </c>
      <c r="S341" s="19">
        <v>0</v>
      </c>
      <c r="T341" s="19">
        <v>0</v>
      </c>
      <c r="U341" s="19">
        <v>0</v>
      </c>
      <c r="V341" s="128"/>
    </row>
    <row r="342" spans="1:22" s="7" customFormat="1" ht="185.25" customHeight="1" x14ac:dyDescent="0.2">
      <c r="A342" s="40"/>
      <c r="B342" s="40"/>
      <c r="C342" s="40"/>
      <c r="D342" s="35">
        <v>2025</v>
      </c>
      <c r="E342" s="36">
        <f t="shared" si="32"/>
        <v>74000</v>
      </c>
      <c r="F342" s="36">
        <v>0</v>
      </c>
      <c r="G342" s="36">
        <v>70000</v>
      </c>
      <c r="H342" s="36">
        <v>0</v>
      </c>
      <c r="I342" s="36">
        <v>4000</v>
      </c>
      <c r="J342" s="41"/>
      <c r="K342" s="42"/>
      <c r="L342" s="42"/>
      <c r="M342" s="20"/>
      <c r="N342" s="43"/>
      <c r="O342" s="44"/>
      <c r="P342" s="83">
        <v>2025</v>
      </c>
      <c r="Q342" s="57">
        <f>SUM(R342:U342)</f>
        <v>0</v>
      </c>
      <c r="R342" s="19">
        <v>0</v>
      </c>
      <c r="S342" s="19">
        <v>0</v>
      </c>
      <c r="T342" s="19">
        <v>0</v>
      </c>
      <c r="U342" s="19">
        <v>0</v>
      </c>
      <c r="V342" s="128"/>
    </row>
    <row r="343" spans="1:22" s="7" customFormat="1" ht="116.25" customHeight="1" x14ac:dyDescent="0.2">
      <c r="A343" s="78" t="s">
        <v>68</v>
      </c>
      <c r="B343" s="79" t="s">
        <v>390</v>
      </c>
      <c r="C343" s="50" t="s">
        <v>66</v>
      </c>
      <c r="D343" s="35" t="s">
        <v>3</v>
      </c>
      <c r="E343" s="36">
        <f>SUM(E344:E348)</f>
        <v>347000</v>
      </c>
      <c r="F343" s="36">
        <f>SUM(F344:F348)</f>
        <v>0</v>
      </c>
      <c r="G343" s="36">
        <f>SUM(G344:G348)</f>
        <v>220000</v>
      </c>
      <c r="H343" s="36">
        <f>SUM(H344:H348)</f>
        <v>2000</v>
      </c>
      <c r="I343" s="36">
        <f>SUM(I344:I348)</f>
        <v>125000</v>
      </c>
      <c r="J343" s="48" t="s">
        <v>228</v>
      </c>
      <c r="K343" s="50" t="s">
        <v>89</v>
      </c>
      <c r="L343" s="50" t="s">
        <v>91</v>
      </c>
      <c r="M343" s="51" t="s">
        <v>229</v>
      </c>
      <c r="N343" s="30" t="s">
        <v>391</v>
      </c>
      <c r="O343" s="31"/>
      <c r="P343" s="46" t="s">
        <v>3</v>
      </c>
      <c r="Q343" s="19">
        <f>SUM(Q344:Q348)</f>
        <v>6755.23</v>
      </c>
      <c r="R343" s="19">
        <f>SUM(R344:R348)</f>
        <v>0</v>
      </c>
      <c r="S343" s="19">
        <f>SUM(S344:S348)</f>
        <v>0</v>
      </c>
      <c r="T343" s="19">
        <f>SUM(T344:T348)</f>
        <v>0</v>
      </c>
      <c r="U343" s="19">
        <f>SUM(U344:U348)</f>
        <v>6755.23</v>
      </c>
      <c r="V343" s="128"/>
    </row>
    <row r="344" spans="1:22" s="7" customFormat="1" ht="116.25" customHeight="1" x14ac:dyDescent="0.2">
      <c r="A344" s="34"/>
      <c r="B344" s="34"/>
      <c r="C344" s="34"/>
      <c r="D344" s="35">
        <v>2021</v>
      </c>
      <c r="E344" s="36">
        <f t="shared" si="32"/>
        <v>0</v>
      </c>
      <c r="F344" s="36">
        <v>0</v>
      </c>
      <c r="G344" s="36">
        <v>0</v>
      </c>
      <c r="H344" s="36">
        <v>0</v>
      </c>
      <c r="I344" s="36">
        <v>0</v>
      </c>
      <c r="J344" s="25"/>
      <c r="K344" s="37"/>
      <c r="L344" s="37"/>
      <c r="M344" s="16"/>
      <c r="N344" s="38"/>
      <c r="O344" s="39"/>
      <c r="P344" s="46">
        <v>2021</v>
      </c>
      <c r="Q344" s="19">
        <f>SUM(R344:U344)</f>
        <v>0</v>
      </c>
      <c r="R344" s="19">
        <v>0</v>
      </c>
      <c r="S344" s="19">
        <v>0</v>
      </c>
      <c r="T344" s="19">
        <v>0</v>
      </c>
      <c r="U344" s="19">
        <v>0</v>
      </c>
      <c r="V344" s="128"/>
    </row>
    <row r="345" spans="1:22" s="7" customFormat="1" ht="116.25" customHeight="1" x14ac:dyDescent="0.2">
      <c r="A345" s="34"/>
      <c r="B345" s="34"/>
      <c r="C345" s="34"/>
      <c r="D345" s="35">
        <v>2022</v>
      </c>
      <c r="E345" s="36">
        <f>SUM(F345:I345)</f>
        <v>7000</v>
      </c>
      <c r="F345" s="36">
        <v>0</v>
      </c>
      <c r="G345" s="36">
        <v>0</v>
      </c>
      <c r="H345" s="36">
        <v>2000</v>
      </c>
      <c r="I345" s="36">
        <v>5000</v>
      </c>
      <c r="J345" s="25"/>
      <c r="K345" s="37"/>
      <c r="L345" s="37"/>
      <c r="M345" s="16"/>
      <c r="N345" s="38"/>
      <c r="O345" s="39"/>
      <c r="P345" s="46">
        <v>2022</v>
      </c>
      <c r="Q345" s="19">
        <f>SUM(R345:U345)</f>
        <v>5740.23</v>
      </c>
      <c r="R345" s="19">
        <v>0</v>
      </c>
      <c r="S345" s="19">
        <v>0</v>
      </c>
      <c r="T345" s="19">
        <v>0</v>
      </c>
      <c r="U345" s="19">
        <v>5740.23</v>
      </c>
      <c r="V345" s="128"/>
    </row>
    <row r="346" spans="1:22" s="7" customFormat="1" ht="116.25" customHeight="1" x14ac:dyDescent="0.2">
      <c r="A346" s="34"/>
      <c r="B346" s="34"/>
      <c r="C346" s="34"/>
      <c r="D346" s="35">
        <v>2023</v>
      </c>
      <c r="E346" s="36">
        <f t="shared" si="32"/>
        <v>110000</v>
      </c>
      <c r="F346" s="36">
        <v>0</v>
      </c>
      <c r="G346" s="36">
        <v>70000</v>
      </c>
      <c r="H346" s="36">
        <v>0</v>
      </c>
      <c r="I346" s="36">
        <v>40000</v>
      </c>
      <c r="J346" s="25"/>
      <c r="K346" s="37"/>
      <c r="L346" s="37"/>
      <c r="M346" s="16"/>
      <c r="N346" s="38"/>
      <c r="O346" s="39"/>
      <c r="P346" s="46">
        <v>2023</v>
      </c>
      <c r="Q346" s="19">
        <f>SUM(R346:U346)</f>
        <v>1015</v>
      </c>
      <c r="R346" s="19">
        <v>0</v>
      </c>
      <c r="S346" s="19">
        <v>0</v>
      </c>
      <c r="T346" s="19">
        <v>0</v>
      </c>
      <c r="U346" s="19">
        <v>1015</v>
      </c>
      <c r="V346" s="128"/>
    </row>
    <row r="347" spans="1:22" s="7" customFormat="1" ht="116.25" customHeight="1" x14ac:dyDescent="0.2">
      <c r="A347" s="34"/>
      <c r="B347" s="34"/>
      <c r="C347" s="34"/>
      <c r="D347" s="35">
        <v>2024</v>
      </c>
      <c r="E347" s="36">
        <f>SUM(F347:I347)</f>
        <v>110000</v>
      </c>
      <c r="F347" s="36">
        <v>0</v>
      </c>
      <c r="G347" s="36">
        <v>70000</v>
      </c>
      <c r="H347" s="36">
        <v>0</v>
      </c>
      <c r="I347" s="36">
        <v>40000</v>
      </c>
      <c r="J347" s="25"/>
      <c r="K347" s="37"/>
      <c r="L347" s="37"/>
      <c r="M347" s="16"/>
      <c r="N347" s="38"/>
      <c r="O347" s="39"/>
      <c r="P347" s="46">
        <v>2024</v>
      </c>
      <c r="Q347" s="19">
        <f>SUM(R347:U347)</f>
        <v>0</v>
      </c>
      <c r="R347" s="19">
        <v>0</v>
      </c>
      <c r="S347" s="19">
        <v>0</v>
      </c>
      <c r="T347" s="19">
        <v>0</v>
      </c>
      <c r="U347" s="19">
        <v>0</v>
      </c>
      <c r="V347" s="128"/>
    </row>
    <row r="348" spans="1:22" s="7" customFormat="1" ht="258" customHeight="1" x14ac:dyDescent="0.2">
      <c r="A348" s="40"/>
      <c r="B348" s="40"/>
      <c r="C348" s="40"/>
      <c r="D348" s="35">
        <v>2025</v>
      </c>
      <c r="E348" s="36">
        <f t="shared" si="32"/>
        <v>120000</v>
      </c>
      <c r="F348" s="36">
        <v>0</v>
      </c>
      <c r="G348" s="36">
        <v>80000</v>
      </c>
      <c r="H348" s="36">
        <v>0</v>
      </c>
      <c r="I348" s="36">
        <v>40000</v>
      </c>
      <c r="J348" s="41"/>
      <c r="K348" s="42"/>
      <c r="L348" s="42"/>
      <c r="M348" s="20"/>
      <c r="N348" s="43"/>
      <c r="O348" s="44"/>
      <c r="P348" s="46">
        <v>2025</v>
      </c>
      <c r="Q348" s="19">
        <f>SUM(R348:U348)</f>
        <v>0</v>
      </c>
      <c r="R348" s="19">
        <v>0</v>
      </c>
      <c r="S348" s="19">
        <v>0</v>
      </c>
      <c r="T348" s="19">
        <v>0</v>
      </c>
      <c r="U348" s="19">
        <v>0</v>
      </c>
      <c r="V348" s="128"/>
    </row>
    <row r="349" spans="1:22" s="7" customFormat="1" x14ac:dyDescent="0.2">
      <c r="A349" s="122" t="s">
        <v>69</v>
      </c>
      <c r="B349" s="123" t="s">
        <v>70</v>
      </c>
      <c r="C349" s="124"/>
      <c r="D349" s="124"/>
      <c r="E349" s="124"/>
      <c r="F349" s="124"/>
      <c r="G349" s="124"/>
      <c r="H349" s="124"/>
      <c r="I349" s="124"/>
      <c r="J349" s="124"/>
      <c r="K349" s="124"/>
      <c r="L349" s="124"/>
      <c r="M349" s="124"/>
      <c r="N349" s="170"/>
      <c r="O349" s="170"/>
      <c r="P349" s="170"/>
      <c r="Q349" s="170"/>
      <c r="R349" s="170"/>
      <c r="S349" s="170"/>
      <c r="T349" s="170"/>
      <c r="U349" s="171"/>
      <c r="V349" s="128"/>
    </row>
    <row r="350" spans="1:22" s="7" customFormat="1" ht="33.75" customHeight="1" x14ac:dyDescent="0.2">
      <c r="A350" s="78" t="s">
        <v>71</v>
      </c>
      <c r="B350" s="48" t="s">
        <v>392</v>
      </c>
      <c r="C350" s="50" t="s">
        <v>45</v>
      </c>
      <c r="D350" s="35" t="s">
        <v>3</v>
      </c>
      <c r="E350" s="36">
        <f>SUM(E351:E355)</f>
        <v>75600</v>
      </c>
      <c r="F350" s="36">
        <f>SUM(F351:F355)</f>
        <v>0</v>
      </c>
      <c r="G350" s="36">
        <f>SUM(G351:G355)</f>
        <v>0</v>
      </c>
      <c r="H350" s="36">
        <f>SUM(H351:H355)</f>
        <v>0</v>
      </c>
      <c r="I350" s="36">
        <f>SUM(I351:I355)</f>
        <v>75600</v>
      </c>
      <c r="J350" s="48" t="s">
        <v>256</v>
      </c>
      <c r="K350" s="50" t="s">
        <v>88</v>
      </c>
      <c r="L350" s="50" t="s">
        <v>92</v>
      </c>
      <c r="M350" s="51" t="s">
        <v>230</v>
      </c>
      <c r="N350" s="30" t="s">
        <v>393</v>
      </c>
      <c r="O350" s="31"/>
      <c r="P350" s="46" t="s">
        <v>3</v>
      </c>
      <c r="Q350" s="19">
        <f>SUM(Q351:Q355)</f>
        <v>75600</v>
      </c>
      <c r="R350" s="19">
        <v>0</v>
      </c>
      <c r="S350" s="19">
        <v>0</v>
      </c>
      <c r="T350" s="19">
        <v>0</v>
      </c>
      <c r="U350" s="19">
        <v>0</v>
      </c>
      <c r="V350" s="128"/>
    </row>
    <row r="351" spans="1:22" s="7" customFormat="1" ht="33.75" customHeight="1" x14ac:dyDescent="0.2">
      <c r="A351" s="34"/>
      <c r="B351" s="34"/>
      <c r="C351" s="34"/>
      <c r="D351" s="35">
        <v>2021</v>
      </c>
      <c r="E351" s="36">
        <f>SUM(F351:I351)</f>
        <v>26800</v>
      </c>
      <c r="F351" s="36">
        <v>0</v>
      </c>
      <c r="G351" s="36">
        <v>0</v>
      </c>
      <c r="H351" s="36">
        <v>0</v>
      </c>
      <c r="I351" s="36">
        <v>26800</v>
      </c>
      <c r="J351" s="25"/>
      <c r="K351" s="37"/>
      <c r="L351" s="37"/>
      <c r="M351" s="16"/>
      <c r="N351" s="38"/>
      <c r="O351" s="39"/>
      <c r="P351" s="46">
        <v>2021</v>
      </c>
      <c r="Q351" s="19">
        <f>SUM(R351:U351)</f>
        <v>26800</v>
      </c>
      <c r="R351" s="19">
        <v>0</v>
      </c>
      <c r="S351" s="19">
        <v>0</v>
      </c>
      <c r="T351" s="19">
        <v>0</v>
      </c>
      <c r="U351" s="19">
        <v>26800</v>
      </c>
      <c r="V351" s="128"/>
    </row>
    <row r="352" spans="1:22" s="7" customFormat="1" ht="33.75" customHeight="1" x14ac:dyDescent="0.2">
      <c r="A352" s="34"/>
      <c r="B352" s="34"/>
      <c r="C352" s="34"/>
      <c r="D352" s="35">
        <v>2022</v>
      </c>
      <c r="E352" s="36">
        <f>SUM(F352:I352)</f>
        <v>48800</v>
      </c>
      <c r="F352" s="36">
        <v>0</v>
      </c>
      <c r="G352" s="36">
        <v>0</v>
      </c>
      <c r="H352" s="36">
        <v>0</v>
      </c>
      <c r="I352" s="36">
        <v>48800</v>
      </c>
      <c r="J352" s="25"/>
      <c r="K352" s="37"/>
      <c r="L352" s="37"/>
      <c r="M352" s="16"/>
      <c r="N352" s="38"/>
      <c r="O352" s="39"/>
      <c r="P352" s="46">
        <v>2022</v>
      </c>
      <c r="Q352" s="19">
        <f>SUM(R352:U352)</f>
        <v>48800</v>
      </c>
      <c r="R352" s="19">
        <v>0</v>
      </c>
      <c r="S352" s="19">
        <v>0</v>
      </c>
      <c r="T352" s="19">
        <v>0</v>
      </c>
      <c r="U352" s="19">
        <v>48800</v>
      </c>
      <c r="V352" s="46"/>
    </row>
    <row r="353" spans="1:22" s="7" customFormat="1" ht="33.75" customHeight="1" x14ac:dyDescent="0.2">
      <c r="A353" s="34"/>
      <c r="B353" s="34"/>
      <c r="C353" s="34"/>
      <c r="D353" s="35">
        <v>2023</v>
      </c>
      <c r="E353" s="36">
        <f>SUM(F353:I353)</f>
        <v>0</v>
      </c>
      <c r="F353" s="36">
        <v>0</v>
      </c>
      <c r="G353" s="36">
        <v>0</v>
      </c>
      <c r="H353" s="36">
        <v>0</v>
      </c>
      <c r="I353" s="36">
        <v>0</v>
      </c>
      <c r="J353" s="25"/>
      <c r="K353" s="37"/>
      <c r="L353" s="37"/>
      <c r="M353" s="16"/>
      <c r="N353" s="38"/>
      <c r="O353" s="39"/>
      <c r="P353" s="46">
        <v>2023</v>
      </c>
      <c r="Q353" s="19">
        <f>SUM(R353:U353)</f>
        <v>0</v>
      </c>
      <c r="R353" s="19">
        <v>0</v>
      </c>
      <c r="S353" s="19">
        <v>0</v>
      </c>
      <c r="T353" s="19">
        <v>0</v>
      </c>
      <c r="U353" s="19">
        <v>0</v>
      </c>
      <c r="V353" s="128"/>
    </row>
    <row r="354" spans="1:22" s="7" customFormat="1" ht="33.75" customHeight="1" x14ac:dyDescent="0.2">
      <c r="A354" s="34"/>
      <c r="B354" s="34"/>
      <c r="C354" s="34"/>
      <c r="D354" s="35">
        <v>2024</v>
      </c>
      <c r="E354" s="36">
        <f>SUM(F354:I354)</f>
        <v>0</v>
      </c>
      <c r="F354" s="36">
        <v>0</v>
      </c>
      <c r="G354" s="36">
        <v>0</v>
      </c>
      <c r="H354" s="36">
        <v>0</v>
      </c>
      <c r="I354" s="36">
        <v>0</v>
      </c>
      <c r="J354" s="25"/>
      <c r="K354" s="37"/>
      <c r="L354" s="37"/>
      <c r="M354" s="16"/>
      <c r="N354" s="38"/>
      <c r="O354" s="39"/>
      <c r="P354" s="46">
        <v>2024</v>
      </c>
      <c r="Q354" s="19">
        <f>SUM(R354:U354)</f>
        <v>0</v>
      </c>
      <c r="R354" s="19">
        <v>0</v>
      </c>
      <c r="S354" s="19">
        <v>0</v>
      </c>
      <c r="T354" s="19">
        <v>0</v>
      </c>
      <c r="U354" s="19">
        <v>0</v>
      </c>
      <c r="V354" s="128"/>
    </row>
    <row r="355" spans="1:22" s="7" customFormat="1" ht="65.25" customHeight="1" x14ac:dyDescent="0.2">
      <c r="A355" s="40"/>
      <c r="B355" s="40"/>
      <c r="C355" s="40"/>
      <c r="D355" s="35">
        <v>2025</v>
      </c>
      <c r="E355" s="36">
        <f>SUM(F355:I355)</f>
        <v>0</v>
      </c>
      <c r="F355" s="36">
        <v>0</v>
      </c>
      <c r="G355" s="36">
        <v>0</v>
      </c>
      <c r="H355" s="36">
        <v>0</v>
      </c>
      <c r="I355" s="36">
        <v>0</v>
      </c>
      <c r="J355" s="41"/>
      <c r="K355" s="42"/>
      <c r="L355" s="42"/>
      <c r="M355" s="20"/>
      <c r="N355" s="43"/>
      <c r="O355" s="44"/>
      <c r="P355" s="83">
        <v>2025</v>
      </c>
      <c r="Q355" s="19">
        <f>SUM(R355:U355)</f>
        <v>0</v>
      </c>
      <c r="R355" s="19">
        <v>0</v>
      </c>
      <c r="S355" s="19">
        <v>0</v>
      </c>
      <c r="T355" s="19">
        <v>0</v>
      </c>
      <c r="U355" s="19">
        <v>0</v>
      </c>
      <c r="V355" s="128"/>
    </row>
    <row r="356" spans="1:22" s="7" customFormat="1" ht="17.25" customHeight="1" x14ac:dyDescent="0.2">
      <c r="A356" s="78" t="s">
        <v>72</v>
      </c>
      <c r="B356" s="79" t="s">
        <v>394</v>
      </c>
      <c r="C356" s="50">
        <v>2021</v>
      </c>
      <c r="D356" s="35" t="s">
        <v>3</v>
      </c>
      <c r="E356" s="36">
        <f>SUM(E357:E361)</f>
        <v>10505.499999999998</v>
      </c>
      <c r="F356" s="36">
        <f>SUM(F357:F361)</f>
        <v>598.79999999999995</v>
      </c>
      <c r="G356" s="36">
        <f>SUM(G357:G361)</f>
        <v>9381.4</v>
      </c>
      <c r="H356" s="36">
        <f>SUM(H357:H361)</f>
        <v>525.29999999999995</v>
      </c>
      <c r="I356" s="36">
        <f>SUM(I357:I361)</f>
        <v>0</v>
      </c>
      <c r="J356" s="48" t="s">
        <v>233</v>
      </c>
      <c r="K356" s="50" t="s">
        <v>232</v>
      </c>
      <c r="L356" s="50" t="s">
        <v>85</v>
      </c>
      <c r="M356" s="51" t="s">
        <v>231</v>
      </c>
      <c r="N356" s="30" t="s">
        <v>395</v>
      </c>
      <c r="O356" s="74"/>
      <c r="P356" s="46" t="s">
        <v>3</v>
      </c>
      <c r="Q356" s="19">
        <f>SUM(Q357:Q361)</f>
        <v>10505.5</v>
      </c>
      <c r="R356" s="19">
        <f>SUM(R357:R361)</f>
        <v>951.92</v>
      </c>
      <c r="S356" s="19">
        <f>SUM(S357:S361)</f>
        <v>9028.2800000000007</v>
      </c>
      <c r="T356" s="19">
        <f>SUM(T357:T361)</f>
        <v>525.29999999999995</v>
      </c>
      <c r="U356" s="19">
        <f>SUM(U357:U361)</f>
        <v>0</v>
      </c>
      <c r="V356" s="128"/>
    </row>
    <row r="357" spans="1:22" s="7" customFormat="1" ht="17.25" customHeight="1" x14ac:dyDescent="0.2">
      <c r="A357" s="34"/>
      <c r="B357" s="34"/>
      <c r="C357" s="34"/>
      <c r="D357" s="35">
        <v>2021</v>
      </c>
      <c r="E357" s="36">
        <f>F357+G357+H357+I357</f>
        <v>10505.499999999998</v>
      </c>
      <c r="F357" s="36">
        <v>598.79999999999995</v>
      </c>
      <c r="G357" s="36">
        <v>9381.4</v>
      </c>
      <c r="H357" s="36">
        <v>525.29999999999995</v>
      </c>
      <c r="I357" s="36">
        <v>0</v>
      </c>
      <c r="J357" s="25"/>
      <c r="K357" s="37"/>
      <c r="L357" s="37"/>
      <c r="M357" s="16"/>
      <c r="N357" s="72"/>
      <c r="O357" s="75"/>
      <c r="P357" s="46">
        <v>2021</v>
      </c>
      <c r="Q357" s="19">
        <f>SUM(R357:U357)</f>
        <v>10505.5</v>
      </c>
      <c r="R357" s="162">
        <v>951.92</v>
      </c>
      <c r="S357" s="162">
        <v>9028.2800000000007</v>
      </c>
      <c r="T357" s="162">
        <v>525.29999999999995</v>
      </c>
      <c r="U357" s="163">
        <v>0</v>
      </c>
      <c r="V357" s="172"/>
    </row>
    <row r="358" spans="1:22" s="7" customFormat="1" ht="17.25" customHeight="1" x14ac:dyDescent="0.2">
      <c r="A358" s="34"/>
      <c r="B358" s="34"/>
      <c r="C358" s="34"/>
      <c r="D358" s="35">
        <v>2022</v>
      </c>
      <c r="E358" s="36">
        <f>F358+G358+H358+I358</f>
        <v>0</v>
      </c>
      <c r="F358" s="36">
        <v>0</v>
      </c>
      <c r="G358" s="36">
        <v>0</v>
      </c>
      <c r="H358" s="36">
        <v>0</v>
      </c>
      <c r="I358" s="36">
        <v>0</v>
      </c>
      <c r="J358" s="25"/>
      <c r="K358" s="37"/>
      <c r="L358" s="37"/>
      <c r="M358" s="16"/>
      <c r="N358" s="72"/>
      <c r="O358" s="75"/>
      <c r="P358" s="46">
        <v>2022</v>
      </c>
      <c r="Q358" s="19">
        <f>SUM(R358:U358)</f>
        <v>0</v>
      </c>
      <c r="R358" s="19">
        <v>0</v>
      </c>
      <c r="S358" s="19">
        <v>0</v>
      </c>
      <c r="T358" s="19">
        <v>0</v>
      </c>
      <c r="U358" s="19">
        <v>0</v>
      </c>
      <c r="V358" s="128"/>
    </row>
    <row r="359" spans="1:22" s="7" customFormat="1" ht="17.25" customHeight="1" x14ac:dyDescent="0.2">
      <c r="A359" s="34"/>
      <c r="B359" s="34"/>
      <c r="C359" s="34"/>
      <c r="D359" s="35">
        <v>2023</v>
      </c>
      <c r="E359" s="36">
        <f>F359+G359+H359+I359</f>
        <v>0</v>
      </c>
      <c r="F359" s="36">
        <v>0</v>
      </c>
      <c r="G359" s="36">
        <v>0</v>
      </c>
      <c r="H359" s="36">
        <v>0</v>
      </c>
      <c r="I359" s="36">
        <v>0</v>
      </c>
      <c r="J359" s="25"/>
      <c r="K359" s="37"/>
      <c r="L359" s="37"/>
      <c r="M359" s="16"/>
      <c r="N359" s="72"/>
      <c r="O359" s="75"/>
      <c r="P359" s="46">
        <v>2023</v>
      </c>
      <c r="Q359" s="19">
        <f>SUM(R359:U359)</f>
        <v>0</v>
      </c>
      <c r="R359" s="19">
        <v>0</v>
      </c>
      <c r="S359" s="19">
        <v>0</v>
      </c>
      <c r="T359" s="19">
        <v>0</v>
      </c>
      <c r="U359" s="19">
        <v>0</v>
      </c>
      <c r="V359" s="128"/>
    </row>
    <row r="360" spans="1:22" s="7" customFormat="1" ht="17.25" customHeight="1" x14ac:dyDescent="0.2">
      <c r="A360" s="34"/>
      <c r="B360" s="34"/>
      <c r="C360" s="34"/>
      <c r="D360" s="35">
        <v>2024</v>
      </c>
      <c r="E360" s="36">
        <f>F360+G360+H360+I360</f>
        <v>0</v>
      </c>
      <c r="F360" s="36">
        <v>0</v>
      </c>
      <c r="G360" s="36">
        <v>0</v>
      </c>
      <c r="H360" s="36">
        <v>0</v>
      </c>
      <c r="I360" s="36">
        <v>0</v>
      </c>
      <c r="J360" s="25"/>
      <c r="K360" s="37"/>
      <c r="L360" s="37"/>
      <c r="M360" s="16"/>
      <c r="N360" s="72"/>
      <c r="O360" s="75"/>
      <c r="P360" s="46">
        <v>2024</v>
      </c>
      <c r="Q360" s="19">
        <f>SUM(R360:U360)</f>
        <v>0</v>
      </c>
      <c r="R360" s="19">
        <v>0</v>
      </c>
      <c r="S360" s="19">
        <v>0</v>
      </c>
      <c r="T360" s="19">
        <v>0</v>
      </c>
      <c r="U360" s="19">
        <v>0</v>
      </c>
      <c r="V360" s="128"/>
    </row>
    <row r="361" spans="1:22" s="7" customFormat="1" ht="17.25" customHeight="1" x14ac:dyDescent="0.2">
      <c r="A361" s="40"/>
      <c r="B361" s="40"/>
      <c r="C361" s="40"/>
      <c r="D361" s="35">
        <v>2025</v>
      </c>
      <c r="E361" s="36">
        <f>F361+G361+H361+I361</f>
        <v>0</v>
      </c>
      <c r="F361" s="36">
        <v>0</v>
      </c>
      <c r="G361" s="36">
        <v>0</v>
      </c>
      <c r="H361" s="36">
        <v>0</v>
      </c>
      <c r="I361" s="36">
        <v>0</v>
      </c>
      <c r="J361" s="41"/>
      <c r="K361" s="42"/>
      <c r="L361" s="42"/>
      <c r="M361" s="20"/>
      <c r="N361" s="68"/>
      <c r="O361" s="77"/>
      <c r="P361" s="83">
        <v>2025</v>
      </c>
      <c r="Q361" s="19">
        <f>SUM(R361:U361)</f>
        <v>0</v>
      </c>
      <c r="R361" s="19">
        <v>0</v>
      </c>
      <c r="S361" s="19">
        <v>0</v>
      </c>
      <c r="T361" s="19">
        <v>0</v>
      </c>
      <c r="U361" s="19">
        <v>0</v>
      </c>
      <c r="V361" s="128"/>
    </row>
    <row r="362" spans="1:22" s="7" customFormat="1" ht="20.25" customHeight="1" x14ac:dyDescent="0.2">
      <c r="A362" s="78" t="s">
        <v>73</v>
      </c>
      <c r="B362" s="79" t="s">
        <v>396</v>
      </c>
      <c r="C362" s="50" t="s">
        <v>120</v>
      </c>
      <c r="D362" s="35" t="s">
        <v>3</v>
      </c>
      <c r="E362" s="36">
        <f>SUM(E363:E367)</f>
        <v>27291.88</v>
      </c>
      <c r="F362" s="36">
        <f>SUM(F363:F367)</f>
        <v>24494.080000000002</v>
      </c>
      <c r="G362" s="36">
        <f>SUM(G363:G367)</f>
        <v>0</v>
      </c>
      <c r="H362" s="36">
        <f>SUM(H363:H367)</f>
        <v>2797.8</v>
      </c>
      <c r="I362" s="36">
        <f>SUM(I363:I367)</f>
        <v>0</v>
      </c>
      <c r="J362" s="48" t="s">
        <v>234</v>
      </c>
      <c r="K362" s="50" t="s">
        <v>89</v>
      </c>
      <c r="L362" s="50" t="s">
        <v>85</v>
      </c>
      <c r="M362" s="51" t="s">
        <v>135</v>
      </c>
      <c r="N362" s="30" t="s">
        <v>397</v>
      </c>
      <c r="O362" s="31"/>
      <c r="P362" s="46" t="s">
        <v>3</v>
      </c>
      <c r="Q362" s="19">
        <f>SUM(Q363:Q367)</f>
        <v>25783.243000000002</v>
      </c>
      <c r="R362" s="19">
        <f>SUM(R363:R367)</f>
        <v>12331.08</v>
      </c>
      <c r="S362" s="19">
        <f>SUM(S363:S367)</f>
        <v>12163</v>
      </c>
      <c r="T362" s="19">
        <f>SUM(T363:T367)</f>
        <v>1289.163</v>
      </c>
      <c r="U362" s="19">
        <f>SUM(U363:U367)</f>
        <v>0</v>
      </c>
      <c r="V362" s="128"/>
    </row>
    <row r="363" spans="1:22" s="7" customFormat="1" ht="20.25" customHeight="1" x14ac:dyDescent="0.2">
      <c r="A363" s="34"/>
      <c r="B363" s="34"/>
      <c r="C363" s="34"/>
      <c r="D363" s="35">
        <v>2021</v>
      </c>
      <c r="E363" s="36">
        <f>SUM(F363:I363)</f>
        <v>0</v>
      </c>
      <c r="F363" s="36">
        <v>0</v>
      </c>
      <c r="G363" s="36">
        <v>0</v>
      </c>
      <c r="H363" s="36">
        <v>0</v>
      </c>
      <c r="I363" s="36">
        <v>0</v>
      </c>
      <c r="J363" s="25"/>
      <c r="K363" s="37"/>
      <c r="L363" s="37"/>
      <c r="M363" s="16"/>
      <c r="N363" s="38"/>
      <c r="O363" s="39"/>
      <c r="P363" s="46">
        <v>2021</v>
      </c>
      <c r="Q363" s="19">
        <f>SUM(R363:U363)</f>
        <v>0</v>
      </c>
      <c r="R363" s="19">
        <v>0</v>
      </c>
      <c r="S363" s="19">
        <v>0</v>
      </c>
      <c r="T363" s="19">
        <v>0</v>
      </c>
      <c r="U363" s="19">
        <v>0</v>
      </c>
      <c r="V363" s="128"/>
    </row>
    <row r="364" spans="1:22" s="7" customFormat="1" ht="20.25" customHeight="1" x14ac:dyDescent="0.2">
      <c r="A364" s="34"/>
      <c r="B364" s="34"/>
      <c r="C364" s="34"/>
      <c r="D364" s="35">
        <v>2022</v>
      </c>
      <c r="E364" s="36">
        <f>SUM(F364:I364)</f>
        <v>27291.88</v>
      </c>
      <c r="F364" s="36">
        <v>24494.080000000002</v>
      </c>
      <c r="G364" s="36"/>
      <c r="H364" s="36">
        <v>2797.8</v>
      </c>
      <c r="I364" s="36"/>
      <c r="J364" s="25"/>
      <c r="K364" s="37"/>
      <c r="L364" s="37"/>
      <c r="M364" s="16"/>
      <c r="N364" s="38"/>
      <c r="O364" s="39"/>
      <c r="P364" s="46">
        <v>2022</v>
      </c>
      <c r="Q364" s="19">
        <f>SUM(R364:U364)</f>
        <v>25783.243000000002</v>
      </c>
      <c r="R364" s="109">
        <v>12331.08</v>
      </c>
      <c r="S364" s="108">
        <v>12163</v>
      </c>
      <c r="T364" s="109">
        <v>1289.163</v>
      </c>
      <c r="U364" s="108">
        <v>0</v>
      </c>
      <c r="V364" s="128"/>
    </row>
    <row r="365" spans="1:22" s="7" customFormat="1" ht="20.25" customHeight="1" x14ac:dyDescent="0.2">
      <c r="A365" s="34"/>
      <c r="B365" s="34"/>
      <c r="C365" s="34"/>
      <c r="D365" s="35">
        <v>2023</v>
      </c>
      <c r="E365" s="36">
        <f>SUM(F365:I365)</f>
        <v>0</v>
      </c>
      <c r="F365" s="36">
        <v>0</v>
      </c>
      <c r="G365" s="36">
        <v>0</v>
      </c>
      <c r="H365" s="36">
        <v>0</v>
      </c>
      <c r="I365" s="36">
        <v>0</v>
      </c>
      <c r="J365" s="25"/>
      <c r="K365" s="37"/>
      <c r="L365" s="37"/>
      <c r="M365" s="16"/>
      <c r="N365" s="38"/>
      <c r="O365" s="39"/>
      <c r="P365" s="46">
        <v>2023</v>
      </c>
      <c r="Q365" s="19">
        <f>SUM(R365:U365)</f>
        <v>0</v>
      </c>
      <c r="R365" s="19">
        <v>0</v>
      </c>
      <c r="S365" s="19">
        <v>0</v>
      </c>
      <c r="T365" s="19">
        <v>0</v>
      </c>
      <c r="U365" s="19">
        <v>0</v>
      </c>
      <c r="V365" s="128"/>
    </row>
    <row r="366" spans="1:22" s="7" customFormat="1" ht="20.25" customHeight="1" x14ac:dyDescent="0.2">
      <c r="A366" s="34"/>
      <c r="B366" s="34"/>
      <c r="C366" s="34"/>
      <c r="D366" s="35">
        <v>2024</v>
      </c>
      <c r="E366" s="36">
        <f>SUM(F366:I366)</f>
        <v>0</v>
      </c>
      <c r="F366" s="36">
        <v>0</v>
      </c>
      <c r="G366" s="36">
        <v>0</v>
      </c>
      <c r="H366" s="36">
        <v>0</v>
      </c>
      <c r="I366" s="36">
        <v>0</v>
      </c>
      <c r="J366" s="25"/>
      <c r="K366" s="37"/>
      <c r="L366" s="37"/>
      <c r="M366" s="16"/>
      <c r="N366" s="38"/>
      <c r="O366" s="39"/>
      <c r="P366" s="46">
        <v>2024</v>
      </c>
      <c r="Q366" s="19">
        <f>SUM(R366:U366)</f>
        <v>0</v>
      </c>
      <c r="R366" s="19">
        <v>0</v>
      </c>
      <c r="S366" s="19">
        <v>0</v>
      </c>
      <c r="T366" s="19">
        <v>0</v>
      </c>
      <c r="U366" s="19">
        <v>0</v>
      </c>
      <c r="V366" s="128"/>
    </row>
    <row r="367" spans="1:22" s="7" customFormat="1" ht="20.25" customHeight="1" x14ac:dyDescent="0.2">
      <c r="A367" s="40"/>
      <c r="B367" s="40"/>
      <c r="C367" s="40"/>
      <c r="D367" s="35">
        <v>2025</v>
      </c>
      <c r="E367" s="36">
        <f>SUM(F367:I367)</f>
        <v>0</v>
      </c>
      <c r="F367" s="36">
        <v>0</v>
      </c>
      <c r="G367" s="36">
        <v>0</v>
      </c>
      <c r="H367" s="36">
        <v>0</v>
      </c>
      <c r="I367" s="36">
        <v>0</v>
      </c>
      <c r="J367" s="41"/>
      <c r="K367" s="42"/>
      <c r="L367" s="42"/>
      <c r="M367" s="20"/>
      <c r="N367" s="43"/>
      <c r="O367" s="44"/>
      <c r="P367" s="83">
        <v>2025</v>
      </c>
      <c r="Q367" s="57">
        <f>SUM(R367:U367)</f>
        <v>0</v>
      </c>
      <c r="R367" s="19">
        <v>0</v>
      </c>
      <c r="S367" s="19">
        <v>0</v>
      </c>
      <c r="T367" s="19">
        <v>0</v>
      </c>
      <c r="U367" s="19">
        <v>0</v>
      </c>
      <c r="V367" s="128"/>
    </row>
    <row r="368" spans="1:22" s="7" customFormat="1" ht="27.75" customHeight="1" x14ac:dyDescent="0.2">
      <c r="A368" s="78" t="s">
        <v>74</v>
      </c>
      <c r="B368" s="79" t="s">
        <v>398</v>
      </c>
      <c r="C368" s="50" t="s">
        <v>49</v>
      </c>
      <c r="D368" s="35" t="s">
        <v>3</v>
      </c>
      <c r="E368" s="36">
        <f>E369+E370+E371+E372+E373</f>
        <v>50000</v>
      </c>
      <c r="F368" s="36">
        <f>F369+F370+F371+F372+F373</f>
        <v>30000</v>
      </c>
      <c r="G368" s="36">
        <f>G369+G370+G371+G372+G373</f>
        <v>0</v>
      </c>
      <c r="H368" s="36">
        <f>H369+H370+H371+H372+H373</f>
        <v>2000</v>
      </c>
      <c r="I368" s="36">
        <f>I369+I370+I371+I372+I373</f>
        <v>18000</v>
      </c>
      <c r="J368" s="48" t="s">
        <v>235</v>
      </c>
      <c r="K368" s="50" t="s">
        <v>89</v>
      </c>
      <c r="L368" s="50" t="s">
        <v>85</v>
      </c>
      <c r="M368" s="51" t="s">
        <v>236</v>
      </c>
      <c r="N368" s="30" t="s">
        <v>399</v>
      </c>
      <c r="O368" s="31"/>
      <c r="P368" s="46" t="s">
        <v>3</v>
      </c>
      <c r="Q368" s="19">
        <f>SUM(Q369:Q373)</f>
        <v>0</v>
      </c>
      <c r="R368" s="19">
        <f>SUM(R369:R373)</f>
        <v>0</v>
      </c>
      <c r="S368" s="19">
        <f>SUM(S369:S373)</f>
        <v>0</v>
      </c>
      <c r="T368" s="19">
        <f>SUM(T369:T373)</f>
        <v>0</v>
      </c>
      <c r="U368" s="19">
        <f>SUM(U369:U373)</f>
        <v>0</v>
      </c>
      <c r="V368" s="128"/>
    </row>
    <row r="369" spans="1:22" s="7" customFormat="1" ht="27.75" customHeight="1" x14ac:dyDescent="0.2">
      <c r="A369" s="34"/>
      <c r="B369" s="34"/>
      <c r="C369" s="34"/>
      <c r="D369" s="35">
        <v>2021</v>
      </c>
      <c r="E369" s="36">
        <f>F369+G369+H369+I369</f>
        <v>0</v>
      </c>
      <c r="F369" s="36">
        <v>0</v>
      </c>
      <c r="G369" s="36">
        <v>0</v>
      </c>
      <c r="H369" s="36">
        <v>0</v>
      </c>
      <c r="I369" s="36">
        <v>0</v>
      </c>
      <c r="J369" s="25"/>
      <c r="K369" s="37"/>
      <c r="L369" s="37"/>
      <c r="M369" s="16"/>
      <c r="N369" s="38"/>
      <c r="O369" s="39"/>
      <c r="P369" s="46">
        <v>2021</v>
      </c>
      <c r="Q369" s="19">
        <f>SUM(R369:U369)</f>
        <v>0</v>
      </c>
      <c r="R369" s="108">
        <v>0</v>
      </c>
      <c r="S369" s="108">
        <v>0</v>
      </c>
      <c r="T369" s="108">
        <v>0</v>
      </c>
      <c r="U369" s="108">
        <v>0</v>
      </c>
      <c r="V369" s="128"/>
    </row>
    <row r="370" spans="1:22" s="7" customFormat="1" ht="27.75" customHeight="1" x14ac:dyDescent="0.2">
      <c r="A370" s="34"/>
      <c r="B370" s="34"/>
      <c r="C370" s="34"/>
      <c r="D370" s="35">
        <v>2022</v>
      </c>
      <c r="E370" s="36">
        <f>F370+G370+H370+I370</f>
        <v>3000</v>
      </c>
      <c r="F370" s="36">
        <v>0</v>
      </c>
      <c r="G370" s="36">
        <v>0</v>
      </c>
      <c r="H370" s="36">
        <v>0</v>
      </c>
      <c r="I370" s="36">
        <v>3000</v>
      </c>
      <c r="J370" s="25"/>
      <c r="K370" s="37"/>
      <c r="L370" s="37"/>
      <c r="M370" s="16"/>
      <c r="N370" s="38"/>
      <c r="O370" s="39"/>
      <c r="P370" s="46">
        <v>2022</v>
      </c>
      <c r="Q370" s="19">
        <f>SUM(R370:U370)</f>
        <v>0</v>
      </c>
      <c r="R370" s="108">
        <v>0</v>
      </c>
      <c r="S370" s="108">
        <v>0</v>
      </c>
      <c r="T370" s="108">
        <v>0</v>
      </c>
      <c r="U370" s="108">
        <v>0</v>
      </c>
      <c r="V370" s="128"/>
    </row>
    <row r="371" spans="1:22" s="7" customFormat="1" ht="27.75" customHeight="1" x14ac:dyDescent="0.2">
      <c r="A371" s="34"/>
      <c r="B371" s="34"/>
      <c r="C371" s="34"/>
      <c r="D371" s="35">
        <v>2023</v>
      </c>
      <c r="E371" s="36">
        <f>F371+G371+H371+I371</f>
        <v>31000</v>
      </c>
      <c r="F371" s="36">
        <v>15000</v>
      </c>
      <c r="G371" s="36">
        <v>0</v>
      </c>
      <c r="H371" s="36">
        <v>1000</v>
      </c>
      <c r="I371" s="36">
        <v>15000</v>
      </c>
      <c r="J371" s="25"/>
      <c r="K371" s="37"/>
      <c r="L371" s="37"/>
      <c r="M371" s="16"/>
      <c r="N371" s="38"/>
      <c r="O371" s="39"/>
      <c r="P371" s="46">
        <v>2023</v>
      </c>
      <c r="Q371" s="19">
        <f>SUM(R371:U371)</f>
        <v>0</v>
      </c>
      <c r="R371" s="108">
        <v>0</v>
      </c>
      <c r="S371" s="108">
        <v>0</v>
      </c>
      <c r="T371" s="108">
        <v>0</v>
      </c>
      <c r="U371" s="108">
        <v>0</v>
      </c>
      <c r="V371" s="128"/>
    </row>
    <row r="372" spans="1:22" s="7" customFormat="1" ht="27.75" customHeight="1" x14ac:dyDescent="0.2">
      <c r="A372" s="34"/>
      <c r="B372" s="34"/>
      <c r="C372" s="34"/>
      <c r="D372" s="35">
        <v>2024</v>
      </c>
      <c r="E372" s="36">
        <f>F372+G372+H372+I372</f>
        <v>16000</v>
      </c>
      <c r="F372" s="36">
        <v>15000</v>
      </c>
      <c r="G372" s="36">
        <v>0</v>
      </c>
      <c r="H372" s="36">
        <v>1000</v>
      </c>
      <c r="I372" s="36">
        <v>0</v>
      </c>
      <c r="J372" s="25"/>
      <c r="K372" s="37"/>
      <c r="L372" s="37"/>
      <c r="M372" s="16"/>
      <c r="N372" s="38"/>
      <c r="O372" s="39"/>
      <c r="P372" s="46">
        <v>2024</v>
      </c>
      <c r="Q372" s="19">
        <f>SUM(R372:U372)</f>
        <v>0</v>
      </c>
      <c r="R372" s="108">
        <v>0</v>
      </c>
      <c r="S372" s="108">
        <v>0</v>
      </c>
      <c r="T372" s="108">
        <v>0</v>
      </c>
      <c r="U372" s="108">
        <v>0</v>
      </c>
      <c r="V372" s="128"/>
    </row>
    <row r="373" spans="1:22" s="7" customFormat="1" ht="179.25" customHeight="1" x14ac:dyDescent="0.2">
      <c r="A373" s="40"/>
      <c r="B373" s="40"/>
      <c r="C373" s="40"/>
      <c r="D373" s="35">
        <v>2025</v>
      </c>
      <c r="E373" s="36">
        <f>F373+G373+H373+I373</f>
        <v>0</v>
      </c>
      <c r="F373" s="36">
        <v>0</v>
      </c>
      <c r="G373" s="36">
        <v>0</v>
      </c>
      <c r="H373" s="36">
        <v>0</v>
      </c>
      <c r="I373" s="36">
        <v>0</v>
      </c>
      <c r="J373" s="41"/>
      <c r="K373" s="42"/>
      <c r="L373" s="42"/>
      <c r="M373" s="20"/>
      <c r="N373" s="43"/>
      <c r="O373" s="44"/>
      <c r="P373" s="83">
        <v>2025</v>
      </c>
      <c r="Q373" s="57">
        <f>SUM(R373:U373)</f>
        <v>0</v>
      </c>
      <c r="R373" s="108">
        <v>0</v>
      </c>
      <c r="S373" s="108">
        <v>0</v>
      </c>
      <c r="T373" s="108">
        <v>0</v>
      </c>
      <c r="U373" s="108">
        <v>0</v>
      </c>
      <c r="V373" s="128"/>
    </row>
    <row r="374" spans="1:22" s="7" customFormat="1" ht="20.25" customHeight="1" x14ac:dyDescent="0.2">
      <c r="A374" s="78" t="s">
        <v>75</v>
      </c>
      <c r="B374" s="48" t="s">
        <v>400</v>
      </c>
      <c r="C374" s="50">
        <v>2021</v>
      </c>
      <c r="D374" s="35" t="s">
        <v>3</v>
      </c>
      <c r="E374" s="36">
        <f>SUM(E375:E379)</f>
        <v>101000</v>
      </c>
      <c r="F374" s="36">
        <f>SUM(F375:F379)</f>
        <v>43500</v>
      </c>
      <c r="G374" s="36">
        <f>SUM(G375:G379)</f>
        <v>45000</v>
      </c>
      <c r="H374" s="36">
        <f>SUM(H375:H379)</f>
        <v>1500</v>
      </c>
      <c r="I374" s="36">
        <f>SUM(I375:I379)</f>
        <v>11000</v>
      </c>
      <c r="J374" s="48" t="s">
        <v>237</v>
      </c>
      <c r="K374" s="50" t="s">
        <v>232</v>
      </c>
      <c r="L374" s="50" t="s">
        <v>85</v>
      </c>
      <c r="M374" s="51" t="s">
        <v>238</v>
      </c>
      <c r="N374" s="30" t="s">
        <v>401</v>
      </c>
      <c r="O374" s="31"/>
      <c r="P374" s="46" t="s">
        <v>3</v>
      </c>
      <c r="Q374" s="19">
        <f>SUM(Q375:Q379)</f>
        <v>81038.540000000008</v>
      </c>
      <c r="R374" s="19">
        <f>SUM(R375:R379)</f>
        <v>35407.086000000003</v>
      </c>
      <c r="S374" s="19">
        <f>SUM(S375:S379)</f>
        <v>45000</v>
      </c>
      <c r="T374" s="19">
        <f>SUM(T375:T379)</f>
        <v>631.45399999999995</v>
      </c>
      <c r="U374" s="19">
        <f>SUM(U375:U379)</f>
        <v>0</v>
      </c>
      <c r="V374" s="128"/>
    </row>
    <row r="375" spans="1:22" s="7" customFormat="1" ht="20.25" customHeight="1" x14ac:dyDescent="0.2">
      <c r="A375" s="34"/>
      <c r="B375" s="34"/>
      <c r="C375" s="34"/>
      <c r="D375" s="35">
        <v>2021</v>
      </c>
      <c r="E375" s="36">
        <f t="shared" ref="E375:E385" si="33">SUM(F375:I375)</f>
        <v>101000</v>
      </c>
      <c r="F375" s="36">
        <v>43500</v>
      </c>
      <c r="G375" s="36">
        <v>45000</v>
      </c>
      <c r="H375" s="36">
        <v>1500</v>
      </c>
      <c r="I375" s="36">
        <v>11000</v>
      </c>
      <c r="J375" s="25"/>
      <c r="K375" s="37"/>
      <c r="L375" s="37"/>
      <c r="M375" s="16"/>
      <c r="N375" s="38"/>
      <c r="O375" s="39"/>
      <c r="P375" s="46">
        <v>2021</v>
      </c>
      <c r="Q375" s="19">
        <f>SUM(R375:U375)</f>
        <v>80407.08600000001</v>
      </c>
      <c r="R375" s="19">
        <v>35407.086000000003</v>
      </c>
      <c r="S375" s="19">
        <v>45000</v>
      </c>
      <c r="T375" s="19">
        <v>0</v>
      </c>
      <c r="U375" s="173">
        <v>0</v>
      </c>
      <c r="V375" s="128"/>
    </row>
    <row r="376" spans="1:22" s="7" customFormat="1" ht="20.25" customHeight="1" x14ac:dyDescent="0.2">
      <c r="A376" s="34"/>
      <c r="B376" s="34"/>
      <c r="C376" s="34"/>
      <c r="D376" s="35">
        <v>2022</v>
      </c>
      <c r="E376" s="36">
        <f t="shared" si="33"/>
        <v>0</v>
      </c>
      <c r="F376" s="36">
        <v>0</v>
      </c>
      <c r="G376" s="36">
        <v>0</v>
      </c>
      <c r="H376" s="36">
        <v>0</v>
      </c>
      <c r="I376" s="36">
        <v>0</v>
      </c>
      <c r="J376" s="25"/>
      <c r="K376" s="37"/>
      <c r="L376" s="37"/>
      <c r="M376" s="16"/>
      <c r="N376" s="38"/>
      <c r="O376" s="39"/>
      <c r="P376" s="46">
        <v>2022</v>
      </c>
      <c r="Q376" s="19">
        <f>SUM(R376:U376)</f>
        <v>0</v>
      </c>
      <c r="R376" s="19">
        <v>0</v>
      </c>
      <c r="S376" s="19">
        <v>0</v>
      </c>
      <c r="T376" s="19">
        <v>0</v>
      </c>
      <c r="U376" s="19">
        <v>0</v>
      </c>
      <c r="V376" s="128"/>
    </row>
    <row r="377" spans="1:22" s="7" customFormat="1" ht="20.25" customHeight="1" x14ac:dyDescent="0.2">
      <c r="A377" s="34"/>
      <c r="B377" s="34"/>
      <c r="C377" s="34"/>
      <c r="D377" s="35">
        <v>2023</v>
      </c>
      <c r="E377" s="36">
        <f t="shared" si="33"/>
        <v>0</v>
      </c>
      <c r="F377" s="36">
        <v>0</v>
      </c>
      <c r="G377" s="36">
        <v>0</v>
      </c>
      <c r="H377" s="36">
        <v>0</v>
      </c>
      <c r="I377" s="36">
        <v>0</v>
      </c>
      <c r="J377" s="25"/>
      <c r="K377" s="37"/>
      <c r="L377" s="37"/>
      <c r="M377" s="16"/>
      <c r="N377" s="38"/>
      <c r="O377" s="39"/>
      <c r="P377" s="46">
        <v>2023</v>
      </c>
      <c r="Q377" s="19">
        <f>SUM(R377:U377)</f>
        <v>631.45399999999995</v>
      </c>
      <c r="R377" s="19">
        <v>0</v>
      </c>
      <c r="S377" s="19">
        <v>0</v>
      </c>
      <c r="T377" s="19">
        <f>400+231.454</f>
        <v>631.45399999999995</v>
      </c>
      <c r="U377" s="19">
        <v>0</v>
      </c>
      <c r="V377" s="128"/>
    </row>
    <row r="378" spans="1:22" s="7" customFormat="1" ht="20.25" customHeight="1" x14ac:dyDescent="0.2">
      <c r="A378" s="34"/>
      <c r="B378" s="34"/>
      <c r="C378" s="34"/>
      <c r="D378" s="35">
        <v>2024</v>
      </c>
      <c r="E378" s="36">
        <f t="shared" si="33"/>
        <v>0</v>
      </c>
      <c r="F378" s="36">
        <v>0</v>
      </c>
      <c r="G378" s="36">
        <v>0</v>
      </c>
      <c r="H378" s="36">
        <v>0</v>
      </c>
      <c r="I378" s="36">
        <v>0</v>
      </c>
      <c r="J378" s="25"/>
      <c r="K378" s="37"/>
      <c r="L378" s="37"/>
      <c r="M378" s="16"/>
      <c r="N378" s="38"/>
      <c r="O378" s="39"/>
      <c r="P378" s="46">
        <v>2024</v>
      </c>
      <c r="Q378" s="19">
        <f>SUM(R378:U378)</f>
        <v>0</v>
      </c>
      <c r="R378" s="19">
        <v>0</v>
      </c>
      <c r="S378" s="19">
        <v>0</v>
      </c>
      <c r="T378" s="19">
        <v>0</v>
      </c>
      <c r="U378" s="19">
        <v>0</v>
      </c>
      <c r="V378" s="128"/>
    </row>
    <row r="379" spans="1:22" s="7" customFormat="1" ht="213.75" customHeight="1" x14ac:dyDescent="0.2">
      <c r="A379" s="40"/>
      <c r="B379" s="40"/>
      <c r="C379" s="40"/>
      <c r="D379" s="35">
        <v>2025</v>
      </c>
      <c r="E379" s="36">
        <f t="shared" si="33"/>
        <v>0</v>
      </c>
      <c r="F379" s="36">
        <v>0</v>
      </c>
      <c r="G379" s="36">
        <v>0</v>
      </c>
      <c r="H379" s="36">
        <v>0</v>
      </c>
      <c r="I379" s="36">
        <v>0</v>
      </c>
      <c r="J379" s="41"/>
      <c r="K379" s="42"/>
      <c r="L379" s="42"/>
      <c r="M379" s="20"/>
      <c r="N379" s="43"/>
      <c r="O379" s="44"/>
      <c r="P379" s="83">
        <v>2025</v>
      </c>
      <c r="Q379" s="57">
        <f>SUM(R379:U379)</f>
        <v>0</v>
      </c>
      <c r="R379" s="19">
        <v>0</v>
      </c>
      <c r="S379" s="19">
        <v>0</v>
      </c>
      <c r="T379" s="19">
        <v>0</v>
      </c>
      <c r="U379" s="19">
        <v>0</v>
      </c>
      <c r="V379" s="128"/>
    </row>
    <row r="380" spans="1:22" s="7" customFormat="1" ht="20.25" customHeight="1" x14ac:dyDescent="0.2">
      <c r="A380" s="78" t="s">
        <v>76</v>
      </c>
      <c r="B380" s="79" t="s">
        <v>402</v>
      </c>
      <c r="C380" s="50" t="s">
        <v>60</v>
      </c>
      <c r="D380" s="35" t="s">
        <v>3</v>
      </c>
      <c r="E380" s="36">
        <f>SUM(E381:E385)</f>
        <v>50000</v>
      </c>
      <c r="F380" s="36">
        <f>SUM(F381:F385)</f>
        <v>33000</v>
      </c>
      <c r="G380" s="36">
        <f>SUM(G381:G385)</f>
        <v>0</v>
      </c>
      <c r="H380" s="36">
        <f>SUM(H381:H385)</f>
        <v>2000</v>
      </c>
      <c r="I380" s="36">
        <f>SUM(I381:I385)</f>
        <v>15000</v>
      </c>
      <c r="J380" s="48" t="s">
        <v>239</v>
      </c>
      <c r="K380" s="50" t="s">
        <v>89</v>
      </c>
      <c r="L380" s="50" t="s">
        <v>85</v>
      </c>
      <c r="M380" s="51" t="s">
        <v>240</v>
      </c>
      <c r="N380" s="30" t="s">
        <v>403</v>
      </c>
      <c r="O380" s="31"/>
      <c r="P380" s="46" t="s">
        <v>3</v>
      </c>
      <c r="Q380" s="19">
        <f>SUM(Q381:Q385)</f>
        <v>0</v>
      </c>
      <c r="R380" s="19">
        <f>SUM(R381:R385)</f>
        <v>0</v>
      </c>
      <c r="S380" s="19">
        <f>SUM(S381:S385)</f>
        <v>0</v>
      </c>
      <c r="T380" s="19">
        <f>SUM(T381:T385)</f>
        <v>0</v>
      </c>
      <c r="U380" s="19">
        <f>SUM(U381:U385)</f>
        <v>0</v>
      </c>
      <c r="V380" s="128"/>
    </row>
    <row r="381" spans="1:22" s="7" customFormat="1" ht="20.25" customHeight="1" x14ac:dyDescent="0.2">
      <c r="A381" s="34"/>
      <c r="B381" s="34"/>
      <c r="C381" s="34"/>
      <c r="D381" s="35">
        <v>2021</v>
      </c>
      <c r="E381" s="36">
        <f t="shared" si="33"/>
        <v>0</v>
      </c>
      <c r="F381" s="36">
        <v>0</v>
      </c>
      <c r="G381" s="36">
        <v>0</v>
      </c>
      <c r="H381" s="36">
        <v>0</v>
      </c>
      <c r="I381" s="36">
        <v>0</v>
      </c>
      <c r="J381" s="25"/>
      <c r="K381" s="37"/>
      <c r="L381" s="37"/>
      <c r="M381" s="16"/>
      <c r="N381" s="38"/>
      <c r="O381" s="39"/>
      <c r="P381" s="46">
        <v>2021</v>
      </c>
      <c r="Q381" s="19">
        <f>SUM(R381:U381)</f>
        <v>0</v>
      </c>
      <c r="R381" s="108">
        <v>0</v>
      </c>
      <c r="S381" s="108">
        <v>0</v>
      </c>
      <c r="T381" s="108">
        <v>0</v>
      </c>
      <c r="U381" s="108">
        <v>0</v>
      </c>
      <c r="V381" s="128"/>
    </row>
    <row r="382" spans="1:22" s="7" customFormat="1" ht="20.25" customHeight="1" x14ac:dyDescent="0.2">
      <c r="A382" s="34"/>
      <c r="B382" s="34"/>
      <c r="C382" s="34"/>
      <c r="D382" s="35">
        <v>2022</v>
      </c>
      <c r="E382" s="36">
        <f t="shared" si="33"/>
        <v>3000</v>
      </c>
      <c r="F382" s="36">
        <v>0</v>
      </c>
      <c r="G382" s="36">
        <v>0</v>
      </c>
      <c r="H382" s="36">
        <v>0</v>
      </c>
      <c r="I382" s="36">
        <v>3000</v>
      </c>
      <c r="J382" s="25"/>
      <c r="K382" s="37"/>
      <c r="L382" s="37"/>
      <c r="M382" s="16"/>
      <c r="N382" s="38"/>
      <c r="O382" s="39"/>
      <c r="P382" s="46">
        <v>2022</v>
      </c>
      <c r="Q382" s="19">
        <f>SUM(R382:U382)</f>
        <v>0</v>
      </c>
      <c r="R382" s="108">
        <v>0</v>
      </c>
      <c r="S382" s="108">
        <v>0</v>
      </c>
      <c r="T382" s="108">
        <v>0</v>
      </c>
      <c r="U382" s="108">
        <v>0</v>
      </c>
      <c r="V382" s="46" t="s">
        <v>261</v>
      </c>
    </row>
    <row r="383" spans="1:22" s="7" customFormat="1" ht="20.25" customHeight="1" x14ac:dyDescent="0.2">
      <c r="A383" s="34"/>
      <c r="B383" s="34"/>
      <c r="C383" s="34"/>
      <c r="D383" s="35">
        <v>2023</v>
      </c>
      <c r="E383" s="36">
        <f t="shared" si="33"/>
        <v>0</v>
      </c>
      <c r="F383" s="36">
        <v>0</v>
      </c>
      <c r="G383" s="36">
        <v>0</v>
      </c>
      <c r="H383" s="36">
        <v>0</v>
      </c>
      <c r="I383" s="36">
        <v>0</v>
      </c>
      <c r="J383" s="25"/>
      <c r="K383" s="37"/>
      <c r="L383" s="37"/>
      <c r="M383" s="16"/>
      <c r="N383" s="38"/>
      <c r="O383" s="39"/>
      <c r="P383" s="46">
        <v>2023</v>
      </c>
      <c r="Q383" s="19">
        <f>SUM(R383:U383)</f>
        <v>0</v>
      </c>
      <c r="R383" s="108">
        <v>0</v>
      </c>
      <c r="S383" s="108">
        <v>0</v>
      </c>
      <c r="T383" s="108">
        <v>0</v>
      </c>
      <c r="U383" s="108">
        <v>0</v>
      </c>
      <c r="V383" s="46" t="s">
        <v>261</v>
      </c>
    </row>
    <row r="384" spans="1:22" s="7" customFormat="1" ht="20.25" customHeight="1" x14ac:dyDescent="0.2">
      <c r="A384" s="34"/>
      <c r="B384" s="34"/>
      <c r="C384" s="34"/>
      <c r="D384" s="35">
        <v>2024</v>
      </c>
      <c r="E384" s="36">
        <f>SUM(F384:I384)</f>
        <v>47000</v>
      </c>
      <c r="F384" s="36">
        <v>33000</v>
      </c>
      <c r="G384" s="36">
        <v>0</v>
      </c>
      <c r="H384" s="36">
        <v>2000</v>
      </c>
      <c r="I384" s="36">
        <v>12000</v>
      </c>
      <c r="J384" s="25"/>
      <c r="K384" s="37"/>
      <c r="L384" s="37"/>
      <c r="M384" s="16"/>
      <c r="N384" s="38"/>
      <c r="O384" s="39"/>
      <c r="P384" s="46">
        <v>2024</v>
      </c>
      <c r="Q384" s="19">
        <f>SUM(R384:U384)</f>
        <v>0</v>
      </c>
      <c r="R384" s="108">
        <v>0</v>
      </c>
      <c r="S384" s="108">
        <v>0</v>
      </c>
      <c r="T384" s="108">
        <v>0</v>
      </c>
      <c r="U384" s="108">
        <v>0</v>
      </c>
      <c r="V384" s="128"/>
    </row>
    <row r="385" spans="1:22" s="7" customFormat="1" ht="96.75" customHeight="1" x14ac:dyDescent="0.2">
      <c r="A385" s="40"/>
      <c r="B385" s="40"/>
      <c r="C385" s="40"/>
      <c r="D385" s="35">
        <v>2025</v>
      </c>
      <c r="E385" s="36">
        <f t="shared" si="33"/>
        <v>0</v>
      </c>
      <c r="F385" s="36">
        <v>0</v>
      </c>
      <c r="G385" s="36">
        <v>0</v>
      </c>
      <c r="H385" s="36">
        <v>0</v>
      </c>
      <c r="I385" s="36">
        <v>0</v>
      </c>
      <c r="J385" s="41"/>
      <c r="K385" s="42"/>
      <c r="L385" s="42"/>
      <c r="M385" s="20"/>
      <c r="N385" s="43"/>
      <c r="O385" s="44"/>
      <c r="P385" s="83">
        <v>2025</v>
      </c>
      <c r="Q385" s="57">
        <f>SUM(R385:U385)</f>
        <v>0</v>
      </c>
      <c r="R385" s="108">
        <v>0</v>
      </c>
      <c r="S385" s="108">
        <v>0</v>
      </c>
      <c r="T385" s="108">
        <v>0</v>
      </c>
      <c r="U385" s="108">
        <v>0</v>
      </c>
      <c r="V385" s="128"/>
    </row>
    <row r="386" spans="1:22" s="7" customFormat="1" ht="14.25" customHeight="1" x14ac:dyDescent="0.2">
      <c r="A386" s="78" t="s">
        <v>77</v>
      </c>
      <c r="B386" s="79" t="s">
        <v>404</v>
      </c>
      <c r="C386" s="50">
        <v>2021</v>
      </c>
      <c r="D386" s="35" t="s">
        <v>3</v>
      </c>
      <c r="E386" s="36">
        <f>SUM(E387:E391)</f>
        <v>16764.400000000001</v>
      </c>
      <c r="F386" s="36">
        <f>SUM(F387:F391)</f>
        <v>955.6</v>
      </c>
      <c r="G386" s="36">
        <f>SUM(G387:G391)</f>
        <v>14970.6</v>
      </c>
      <c r="H386" s="36">
        <f>SUM(H387:H391)</f>
        <v>838.2</v>
      </c>
      <c r="I386" s="36">
        <f>SUM(I387:I391)</f>
        <v>0</v>
      </c>
      <c r="J386" s="48" t="s">
        <v>241</v>
      </c>
      <c r="K386" s="50" t="s">
        <v>232</v>
      </c>
      <c r="L386" s="50" t="s">
        <v>85</v>
      </c>
      <c r="M386" s="51" t="s">
        <v>231</v>
      </c>
      <c r="N386" s="30" t="s">
        <v>405</v>
      </c>
      <c r="O386" s="31"/>
      <c r="P386" s="46" t="s">
        <v>3</v>
      </c>
      <c r="Q386" s="19">
        <f>SUM(Q387:Q391)</f>
        <v>16764.399999999998</v>
      </c>
      <c r="R386" s="19">
        <f>SUM(R387:R391)</f>
        <v>1519.05</v>
      </c>
      <c r="S386" s="19">
        <f>SUM(S387:S391)</f>
        <v>14407.15</v>
      </c>
      <c r="T386" s="19">
        <f>SUM(T387:T391)</f>
        <v>838.2</v>
      </c>
      <c r="U386" s="19">
        <f>SUM(U387:U391)</f>
        <v>0</v>
      </c>
      <c r="V386" s="128"/>
    </row>
    <row r="387" spans="1:22" s="7" customFormat="1" x14ac:dyDescent="0.2">
      <c r="A387" s="34"/>
      <c r="B387" s="34"/>
      <c r="C387" s="34"/>
      <c r="D387" s="35">
        <v>2021</v>
      </c>
      <c r="E387" s="36">
        <f>SUM(F387:I387)</f>
        <v>16764.400000000001</v>
      </c>
      <c r="F387" s="36">
        <v>955.6</v>
      </c>
      <c r="G387" s="36">
        <v>14970.6</v>
      </c>
      <c r="H387" s="36">
        <v>838.2</v>
      </c>
      <c r="I387" s="36">
        <v>0</v>
      </c>
      <c r="J387" s="25"/>
      <c r="K387" s="37"/>
      <c r="L387" s="37"/>
      <c r="M387" s="16"/>
      <c r="N387" s="38"/>
      <c r="O387" s="39"/>
      <c r="P387" s="46">
        <v>2021</v>
      </c>
      <c r="Q387" s="19">
        <f t="shared" ref="Q387:Q397" si="34">SUM(R387:U387)</f>
        <v>16764.399999999998</v>
      </c>
      <c r="R387" s="162">
        <v>1519.05</v>
      </c>
      <c r="S387" s="162">
        <v>14407.15</v>
      </c>
      <c r="T387" s="162">
        <v>838.2</v>
      </c>
      <c r="U387" s="163">
        <v>0</v>
      </c>
      <c r="V387" s="128"/>
    </row>
    <row r="388" spans="1:22" s="7" customFormat="1" x14ac:dyDescent="0.2">
      <c r="A388" s="34"/>
      <c r="B388" s="34"/>
      <c r="C388" s="34"/>
      <c r="D388" s="35">
        <v>2022</v>
      </c>
      <c r="E388" s="36">
        <f>SUM(F388:I388)</f>
        <v>0</v>
      </c>
      <c r="F388" s="36">
        <v>0</v>
      </c>
      <c r="G388" s="36">
        <v>0</v>
      </c>
      <c r="H388" s="36">
        <v>0</v>
      </c>
      <c r="I388" s="36">
        <v>0</v>
      </c>
      <c r="J388" s="25"/>
      <c r="K388" s="37"/>
      <c r="L388" s="37"/>
      <c r="M388" s="16"/>
      <c r="N388" s="38"/>
      <c r="O388" s="39"/>
      <c r="P388" s="46">
        <v>2022</v>
      </c>
      <c r="Q388" s="19">
        <f t="shared" si="34"/>
        <v>0</v>
      </c>
      <c r="R388" s="19">
        <v>0</v>
      </c>
      <c r="S388" s="19">
        <v>0</v>
      </c>
      <c r="T388" s="19">
        <v>0</v>
      </c>
      <c r="U388" s="19">
        <v>0</v>
      </c>
      <c r="V388" s="128"/>
    </row>
    <row r="389" spans="1:22" s="7" customFormat="1" x14ac:dyDescent="0.2">
      <c r="A389" s="34"/>
      <c r="B389" s="34"/>
      <c r="C389" s="34"/>
      <c r="D389" s="35">
        <v>2023</v>
      </c>
      <c r="E389" s="36">
        <f>SUM(F389:I389)</f>
        <v>0</v>
      </c>
      <c r="F389" s="36">
        <v>0</v>
      </c>
      <c r="G389" s="36">
        <v>0</v>
      </c>
      <c r="H389" s="36">
        <v>0</v>
      </c>
      <c r="I389" s="36">
        <v>0</v>
      </c>
      <c r="J389" s="25"/>
      <c r="K389" s="37"/>
      <c r="L389" s="37"/>
      <c r="M389" s="16"/>
      <c r="N389" s="38"/>
      <c r="O389" s="39"/>
      <c r="P389" s="46">
        <v>2023</v>
      </c>
      <c r="Q389" s="19">
        <f t="shared" si="34"/>
        <v>0</v>
      </c>
      <c r="R389" s="19">
        <v>0</v>
      </c>
      <c r="S389" s="19">
        <v>0</v>
      </c>
      <c r="T389" s="19">
        <v>0</v>
      </c>
      <c r="U389" s="19">
        <v>0</v>
      </c>
      <c r="V389" s="128"/>
    </row>
    <row r="390" spans="1:22" s="7" customFormat="1" x14ac:dyDescent="0.2">
      <c r="A390" s="34"/>
      <c r="B390" s="34"/>
      <c r="C390" s="34"/>
      <c r="D390" s="35">
        <v>2024</v>
      </c>
      <c r="E390" s="36">
        <f>SUM(F390:I390)</f>
        <v>0</v>
      </c>
      <c r="F390" s="36">
        <v>0</v>
      </c>
      <c r="G390" s="36">
        <v>0</v>
      </c>
      <c r="H390" s="36">
        <v>0</v>
      </c>
      <c r="I390" s="36">
        <v>0</v>
      </c>
      <c r="J390" s="25"/>
      <c r="K390" s="37"/>
      <c r="L390" s="37"/>
      <c r="M390" s="16"/>
      <c r="N390" s="38"/>
      <c r="O390" s="39"/>
      <c r="P390" s="46">
        <v>2024</v>
      </c>
      <c r="Q390" s="19">
        <f t="shared" si="34"/>
        <v>0</v>
      </c>
      <c r="R390" s="19">
        <v>0</v>
      </c>
      <c r="S390" s="19">
        <v>0</v>
      </c>
      <c r="T390" s="19">
        <v>0</v>
      </c>
      <c r="U390" s="19">
        <v>0</v>
      </c>
      <c r="V390" s="128"/>
    </row>
    <row r="391" spans="1:22" s="7" customFormat="1" ht="18" customHeight="1" x14ac:dyDescent="0.2">
      <c r="A391" s="40"/>
      <c r="B391" s="40"/>
      <c r="C391" s="40"/>
      <c r="D391" s="35">
        <v>2025</v>
      </c>
      <c r="E391" s="36">
        <f>SUM(F391:I391)</f>
        <v>0</v>
      </c>
      <c r="F391" s="36">
        <v>0</v>
      </c>
      <c r="G391" s="36">
        <v>0</v>
      </c>
      <c r="H391" s="36">
        <v>0</v>
      </c>
      <c r="I391" s="36">
        <v>0</v>
      </c>
      <c r="J391" s="41"/>
      <c r="K391" s="42"/>
      <c r="L391" s="42"/>
      <c r="M391" s="20"/>
      <c r="N391" s="43"/>
      <c r="O391" s="44"/>
      <c r="P391" s="83">
        <v>2025</v>
      </c>
      <c r="Q391" s="57">
        <f t="shared" si="34"/>
        <v>0</v>
      </c>
      <c r="R391" s="19">
        <v>0</v>
      </c>
      <c r="S391" s="19">
        <v>0</v>
      </c>
      <c r="T391" s="19">
        <v>0</v>
      </c>
      <c r="U391" s="19">
        <v>0</v>
      </c>
      <c r="V391" s="128"/>
    </row>
    <row r="392" spans="1:22" s="7" customFormat="1" ht="69.75" customHeight="1" x14ac:dyDescent="0.2">
      <c r="A392" s="78" t="s">
        <v>119</v>
      </c>
      <c r="B392" s="79" t="s">
        <v>406</v>
      </c>
      <c r="C392" s="50">
        <v>2022</v>
      </c>
      <c r="D392" s="35" t="s">
        <v>3</v>
      </c>
      <c r="E392" s="36">
        <f>SUM(E393:E397)</f>
        <v>30718.196080000002</v>
      </c>
      <c r="F392" s="36">
        <f>SUM(F393:F397)</f>
        <v>29182.29608</v>
      </c>
      <c r="G392" s="36">
        <f>SUM(G393:G397)</f>
        <v>0</v>
      </c>
      <c r="H392" s="36">
        <f>SUM(H393:H397)</f>
        <v>1535.9</v>
      </c>
      <c r="I392" s="36">
        <f>SUM(I393:I397)</f>
        <v>0</v>
      </c>
      <c r="J392" s="48" t="s">
        <v>242</v>
      </c>
      <c r="K392" s="50" t="s">
        <v>89</v>
      </c>
      <c r="L392" s="50" t="s">
        <v>85</v>
      </c>
      <c r="M392" s="51" t="s">
        <v>118</v>
      </c>
      <c r="N392" s="30" t="s">
        <v>407</v>
      </c>
      <c r="O392" s="31"/>
      <c r="P392" s="46" t="s">
        <v>3</v>
      </c>
      <c r="Q392" s="57">
        <f>SUM(Q393:Q397)</f>
        <v>60224.388449999999</v>
      </c>
      <c r="R392" s="19">
        <f>SUM(R393:R397)</f>
        <v>57213.169029999997</v>
      </c>
      <c r="S392" s="19">
        <f>SUM(S393:S397)</f>
        <v>0</v>
      </c>
      <c r="T392" s="19">
        <f>SUM(T393:T397)</f>
        <v>3011.2194199999999</v>
      </c>
      <c r="U392" s="19">
        <f>SUM(U393:U397)</f>
        <v>0</v>
      </c>
      <c r="V392" s="128"/>
    </row>
    <row r="393" spans="1:22" s="7" customFormat="1" ht="69.75" customHeight="1" x14ac:dyDescent="0.2">
      <c r="A393" s="34"/>
      <c r="B393" s="34"/>
      <c r="C393" s="34"/>
      <c r="D393" s="35">
        <v>2021</v>
      </c>
      <c r="E393" s="36">
        <f>SUM(F393:I393)</f>
        <v>0</v>
      </c>
      <c r="F393" s="36">
        <v>0</v>
      </c>
      <c r="G393" s="36">
        <v>0</v>
      </c>
      <c r="H393" s="36">
        <v>0</v>
      </c>
      <c r="I393" s="36">
        <v>0</v>
      </c>
      <c r="J393" s="25"/>
      <c r="K393" s="37"/>
      <c r="L393" s="37"/>
      <c r="M393" s="16"/>
      <c r="N393" s="38"/>
      <c r="O393" s="39"/>
      <c r="P393" s="46">
        <v>2021</v>
      </c>
      <c r="Q393" s="19">
        <f t="shared" si="34"/>
        <v>0</v>
      </c>
      <c r="R393" s="19">
        <v>0</v>
      </c>
      <c r="S393" s="19">
        <v>0</v>
      </c>
      <c r="T393" s="19">
        <v>0</v>
      </c>
      <c r="U393" s="19">
        <v>0</v>
      </c>
      <c r="V393" s="128"/>
    </row>
    <row r="394" spans="1:22" s="7" customFormat="1" ht="69.75" customHeight="1" x14ac:dyDescent="0.2">
      <c r="A394" s="34"/>
      <c r="B394" s="34"/>
      <c r="C394" s="34"/>
      <c r="D394" s="35">
        <v>2022</v>
      </c>
      <c r="E394" s="36">
        <f>SUM(F394:I394)</f>
        <v>30718.196080000002</v>
      </c>
      <c r="F394" s="36">
        <v>29182.29608</v>
      </c>
      <c r="G394" s="36">
        <v>0</v>
      </c>
      <c r="H394" s="36">
        <v>1535.9</v>
      </c>
      <c r="I394" s="36">
        <v>0</v>
      </c>
      <c r="J394" s="25"/>
      <c r="K394" s="37"/>
      <c r="L394" s="37"/>
      <c r="M394" s="16"/>
      <c r="N394" s="38"/>
      <c r="O394" s="39"/>
      <c r="P394" s="46">
        <v>2022</v>
      </c>
      <c r="Q394" s="19">
        <f t="shared" si="34"/>
        <v>60224.388449999999</v>
      </c>
      <c r="R394" s="19">
        <v>57213.169029999997</v>
      </c>
      <c r="S394" s="19">
        <v>0</v>
      </c>
      <c r="T394" s="19">
        <v>3011.2194199999999</v>
      </c>
      <c r="U394" s="19">
        <v>0</v>
      </c>
      <c r="V394" s="128"/>
    </row>
    <row r="395" spans="1:22" s="7" customFormat="1" ht="69.75" customHeight="1" x14ac:dyDescent="0.2">
      <c r="A395" s="34"/>
      <c r="B395" s="34"/>
      <c r="C395" s="34"/>
      <c r="D395" s="35">
        <v>2023</v>
      </c>
      <c r="E395" s="36">
        <f>SUM(F395:I395)</f>
        <v>0</v>
      </c>
      <c r="F395" s="36">
        <v>0</v>
      </c>
      <c r="G395" s="36">
        <v>0</v>
      </c>
      <c r="H395" s="36">
        <v>0</v>
      </c>
      <c r="I395" s="36">
        <v>0</v>
      </c>
      <c r="J395" s="25"/>
      <c r="K395" s="37"/>
      <c r="L395" s="37"/>
      <c r="M395" s="16"/>
      <c r="N395" s="38"/>
      <c r="O395" s="39"/>
      <c r="P395" s="46">
        <v>2023</v>
      </c>
      <c r="Q395" s="19">
        <f t="shared" si="34"/>
        <v>0</v>
      </c>
      <c r="R395" s="19">
        <v>0</v>
      </c>
      <c r="S395" s="19">
        <v>0</v>
      </c>
      <c r="T395" s="19">
        <v>0</v>
      </c>
      <c r="U395" s="19">
        <v>0</v>
      </c>
      <c r="V395" s="128"/>
    </row>
    <row r="396" spans="1:22" s="7" customFormat="1" ht="69.75" customHeight="1" x14ac:dyDescent="0.2">
      <c r="A396" s="34"/>
      <c r="B396" s="34"/>
      <c r="C396" s="34"/>
      <c r="D396" s="35">
        <v>2024</v>
      </c>
      <c r="E396" s="36">
        <f>SUM(F396:I396)</f>
        <v>0</v>
      </c>
      <c r="F396" s="36">
        <v>0</v>
      </c>
      <c r="G396" s="36">
        <v>0</v>
      </c>
      <c r="H396" s="36">
        <v>0</v>
      </c>
      <c r="I396" s="36">
        <v>0</v>
      </c>
      <c r="J396" s="25"/>
      <c r="K396" s="37"/>
      <c r="L396" s="37"/>
      <c r="M396" s="16"/>
      <c r="N396" s="38"/>
      <c r="O396" s="39"/>
      <c r="P396" s="46">
        <v>2024</v>
      </c>
      <c r="Q396" s="19">
        <f t="shared" si="34"/>
        <v>0</v>
      </c>
      <c r="R396" s="19">
        <v>0</v>
      </c>
      <c r="S396" s="19">
        <v>0</v>
      </c>
      <c r="T396" s="19">
        <v>0</v>
      </c>
      <c r="U396" s="19">
        <v>0</v>
      </c>
      <c r="V396" s="128"/>
    </row>
    <row r="397" spans="1:22" s="7" customFormat="1" ht="69.75" customHeight="1" x14ac:dyDescent="0.2">
      <c r="A397" s="40"/>
      <c r="B397" s="40"/>
      <c r="C397" s="40"/>
      <c r="D397" s="35">
        <v>2025</v>
      </c>
      <c r="E397" s="36">
        <f>SUM(F397:I397)</f>
        <v>0</v>
      </c>
      <c r="F397" s="36">
        <v>0</v>
      </c>
      <c r="G397" s="36">
        <v>0</v>
      </c>
      <c r="H397" s="36">
        <v>0</v>
      </c>
      <c r="I397" s="36">
        <v>0</v>
      </c>
      <c r="J397" s="41"/>
      <c r="K397" s="42"/>
      <c r="L397" s="42"/>
      <c r="M397" s="20"/>
      <c r="N397" s="43"/>
      <c r="O397" s="44"/>
      <c r="P397" s="83">
        <v>2025</v>
      </c>
      <c r="Q397" s="19">
        <f t="shared" si="34"/>
        <v>0</v>
      </c>
      <c r="R397" s="19">
        <v>0</v>
      </c>
      <c r="S397" s="19">
        <v>0</v>
      </c>
      <c r="T397" s="19">
        <v>0</v>
      </c>
      <c r="U397" s="19">
        <v>0</v>
      </c>
      <c r="V397" s="128"/>
    </row>
    <row r="398" spans="1:22" s="7" customFormat="1" ht="14.25" customHeight="1" x14ac:dyDescent="0.2">
      <c r="A398" s="78" t="s">
        <v>147</v>
      </c>
      <c r="B398" s="79" t="s">
        <v>408</v>
      </c>
      <c r="C398" s="50" t="s">
        <v>66</v>
      </c>
      <c r="D398" s="35" t="s">
        <v>3</v>
      </c>
      <c r="E398" s="36">
        <f>E399+E400+E401+E402+E403</f>
        <v>1050</v>
      </c>
      <c r="F398" s="36">
        <f>F399+F400+F401+F402+F403</f>
        <v>0</v>
      </c>
      <c r="G398" s="36">
        <f>G399+G400+G401+G402+G403</f>
        <v>0</v>
      </c>
      <c r="H398" s="36">
        <f>H399+H400+H401+H402+H403</f>
        <v>0</v>
      </c>
      <c r="I398" s="36">
        <f>I399+I400+I401+I402+I403</f>
        <v>1050</v>
      </c>
      <c r="J398" s="48" t="s">
        <v>243</v>
      </c>
      <c r="K398" s="50" t="s">
        <v>89</v>
      </c>
      <c r="L398" s="50" t="s">
        <v>85</v>
      </c>
      <c r="M398" s="51" t="s">
        <v>118</v>
      </c>
      <c r="N398" s="30" t="s">
        <v>409</v>
      </c>
      <c r="O398" s="31"/>
      <c r="P398" s="46" t="s">
        <v>3</v>
      </c>
      <c r="Q398" s="19">
        <f>SUM(Q399:Q403)</f>
        <v>420</v>
      </c>
      <c r="R398" s="19">
        <f>SUM(R399:R403)</f>
        <v>0</v>
      </c>
      <c r="S398" s="19">
        <f>SUM(S399:S403)</f>
        <v>0</v>
      </c>
      <c r="T398" s="19">
        <f>SUM(T399:T403)</f>
        <v>0</v>
      </c>
      <c r="U398" s="19">
        <f>SUM(U399:U403)</f>
        <v>420</v>
      </c>
      <c r="V398" s="128"/>
    </row>
    <row r="399" spans="1:22" s="7" customFormat="1" x14ac:dyDescent="0.2">
      <c r="A399" s="34"/>
      <c r="B399" s="34"/>
      <c r="C399" s="34"/>
      <c r="D399" s="35">
        <v>2021</v>
      </c>
      <c r="E399" s="36">
        <f>F399+G399+H399+I399</f>
        <v>0</v>
      </c>
      <c r="F399" s="36">
        <v>0</v>
      </c>
      <c r="G399" s="36">
        <v>0</v>
      </c>
      <c r="H399" s="36">
        <v>0</v>
      </c>
      <c r="I399" s="36">
        <v>0</v>
      </c>
      <c r="J399" s="25"/>
      <c r="K399" s="37"/>
      <c r="L399" s="37"/>
      <c r="M399" s="16"/>
      <c r="N399" s="38"/>
      <c r="O399" s="39"/>
      <c r="P399" s="46">
        <v>2021</v>
      </c>
      <c r="Q399" s="19">
        <f>SUM(R399:U399)</f>
        <v>420</v>
      </c>
      <c r="R399" s="19">
        <v>0</v>
      </c>
      <c r="S399" s="19">
        <v>0</v>
      </c>
      <c r="T399" s="19">
        <v>0</v>
      </c>
      <c r="U399" s="19">
        <v>420</v>
      </c>
      <c r="V399" s="128"/>
    </row>
    <row r="400" spans="1:22" s="7" customFormat="1" x14ac:dyDescent="0.2">
      <c r="A400" s="34"/>
      <c r="B400" s="34"/>
      <c r="C400" s="34"/>
      <c r="D400" s="35">
        <v>2022</v>
      </c>
      <c r="E400" s="36">
        <f>F400+G400+H400+I400</f>
        <v>1050</v>
      </c>
      <c r="F400" s="36">
        <v>0</v>
      </c>
      <c r="G400" s="36">
        <v>0</v>
      </c>
      <c r="H400" s="36">
        <v>0</v>
      </c>
      <c r="I400" s="36">
        <v>1050</v>
      </c>
      <c r="J400" s="25"/>
      <c r="K400" s="37"/>
      <c r="L400" s="37"/>
      <c r="M400" s="16"/>
      <c r="N400" s="38"/>
      <c r="O400" s="39"/>
      <c r="P400" s="46">
        <v>2022</v>
      </c>
      <c r="Q400" s="19">
        <f>SUM(R400:U400)</f>
        <v>0</v>
      </c>
      <c r="R400" s="19">
        <v>0</v>
      </c>
      <c r="S400" s="19">
        <v>0</v>
      </c>
      <c r="T400" s="19">
        <v>0</v>
      </c>
      <c r="U400" s="19">
        <v>0</v>
      </c>
      <c r="V400" s="128"/>
    </row>
    <row r="401" spans="1:22" s="7" customFormat="1" x14ac:dyDescent="0.2">
      <c r="A401" s="34"/>
      <c r="B401" s="34"/>
      <c r="C401" s="34"/>
      <c r="D401" s="35">
        <v>2023</v>
      </c>
      <c r="E401" s="36">
        <f>F401+G401+H401+I401</f>
        <v>0</v>
      </c>
      <c r="F401" s="36">
        <v>0</v>
      </c>
      <c r="G401" s="36">
        <v>0</v>
      </c>
      <c r="H401" s="36">
        <v>0</v>
      </c>
      <c r="I401" s="36">
        <v>0</v>
      </c>
      <c r="J401" s="25"/>
      <c r="K401" s="37"/>
      <c r="L401" s="37"/>
      <c r="M401" s="16"/>
      <c r="N401" s="38"/>
      <c r="O401" s="39"/>
      <c r="P401" s="46">
        <v>2023</v>
      </c>
      <c r="Q401" s="19">
        <f>SUM(R401:U401)</f>
        <v>0</v>
      </c>
      <c r="R401" s="19">
        <v>0</v>
      </c>
      <c r="S401" s="19">
        <v>0</v>
      </c>
      <c r="T401" s="19">
        <v>0</v>
      </c>
      <c r="U401" s="19">
        <v>0</v>
      </c>
      <c r="V401" s="128"/>
    </row>
    <row r="402" spans="1:22" s="7" customFormat="1" x14ac:dyDescent="0.2">
      <c r="A402" s="34"/>
      <c r="B402" s="34"/>
      <c r="C402" s="34"/>
      <c r="D402" s="35">
        <v>2024</v>
      </c>
      <c r="E402" s="36">
        <f>F402+G402+H402+I402</f>
        <v>0</v>
      </c>
      <c r="F402" s="36">
        <v>0</v>
      </c>
      <c r="G402" s="36">
        <v>0</v>
      </c>
      <c r="H402" s="36">
        <v>0</v>
      </c>
      <c r="I402" s="36">
        <v>0</v>
      </c>
      <c r="J402" s="25"/>
      <c r="K402" s="37"/>
      <c r="L402" s="37"/>
      <c r="M402" s="16"/>
      <c r="N402" s="38"/>
      <c r="O402" s="39"/>
      <c r="P402" s="46">
        <v>2024</v>
      </c>
      <c r="Q402" s="19">
        <f>SUM(R402:U402)</f>
        <v>0</v>
      </c>
      <c r="R402" s="19">
        <v>0</v>
      </c>
      <c r="S402" s="19">
        <v>0</v>
      </c>
      <c r="T402" s="19">
        <v>0</v>
      </c>
      <c r="U402" s="19">
        <v>0</v>
      </c>
      <c r="V402" s="128"/>
    </row>
    <row r="403" spans="1:22" s="7" customFormat="1" ht="84" customHeight="1" x14ac:dyDescent="0.2">
      <c r="A403" s="40"/>
      <c r="B403" s="40"/>
      <c r="C403" s="40"/>
      <c r="D403" s="35">
        <v>2025</v>
      </c>
      <c r="E403" s="36">
        <f>F403+G403+H403+I403</f>
        <v>0</v>
      </c>
      <c r="F403" s="36">
        <v>0</v>
      </c>
      <c r="G403" s="36">
        <v>0</v>
      </c>
      <c r="H403" s="36">
        <v>0</v>
      </c>
      <c r="I403" s="36">
        <v>0</v>
      </c>
      <c r="J403" s="41"/>
      <c r="K403" s="42"/>
      <c r="L403" s="42"/>
      <c r="M403" s="20"/>
      <c r="N403" s="43"/>
      <c r="O403" s="44"/>
      <c r="P403" s="83">
        <v>2025</v>
      </c>
      <c r="Q403" s="57">
        <f>SUM(R403:U403)</f>
        <v>0</v>
      </c>
      <c r="R403" s="19">
        <v>0</v>
      </c>
      <c r="S403" s="19">
        <v>0</v>
      </c>
      <c r="T403" s="19">
        <v>0</v>
      </c>
      <c r="U403" s="19">
        <v>0</v>
      </c>
      <c r="V403" s="128"/>
    </row>
    <row r="404" spans="1:22" s="7" customFormat="1" ht="90.75" customHeight="1" x14ac:dyDescent="0.2">
      <c r="A404" s="78" t="s">
        <v>148</v>
      </c>
      <c r="B404" s="48" t="s">
        <v>410</v>
      </c>
      <c r="C404" s="50" t="s">
        <v>9</v>
      </c>
      <c r="D404" s="35" t="s">
        <v>3</v>
      </c>
      <c r="E404" s="36">
        <f>SUM(E405:E409)</f>
        <v>230000</v>
      </c>
      <c r="F404" s="36">
        <f>SUM(F405:F409)</f>
        <v>0</v>
      </c>
      <c r="G404" s="36">
        <f>SUM(G405:G409)</f>
        <v>0</v>
      </c>
      <c r="H404" s="36">
        <f>SUM(H405:H409)</f>
        <v>0</v>
      </c>
      <c r="I404" s="36">
        <f>SUM(I405:I409)</f>
        <v>230000</v>
      </c>
      <c r="J404" s="48" t="s">
        <v>244</v>
      </c>
      <c r="K404" s="50" t="s">
        <v>88</v>
      </c>
      <c r="L404" s="50" t="s">
        <v>92</v>
      </c>
      <c r="M404" s="51" t="s">
        <v>245</v>
      </c>
      <c r="N404" s="30" t="s">
        <v>411</v>
      </c>
      <c r="O404" s="31"/>
      <c r="P404" s="46" t="s">
        <v>3</v>
      </c>
      <c r="Q404" s="19">
        <f>SUM(Q405:Q409)</f>
        <v>46000</v>
      </c>
      <c r="R404" s="19">
        <f>SUM(R405:R409)</f>
        <v>0</v>
      </c>
      <c r="S404" s="19">
        <f>SUM(S405:S409)</f>
        <v>0</v>
      </c>
      <c r="T404" s="19">
        <f>SUM(T405:T409)</f>
        <v>0</v>
      </c>
      <c r="U404" s="19">
        <f>SUM(U405:U409)</f>
        <v>46000</v>
      </c>
      <c r="V404" s="128"/>
    </row>
    <row r="405" spans="1:22" s="7" customFormat="1" ht="90.75" customHeight="1" x14ac:dyDescent="0.2">
      <c r="A405" s="34"/>
      <c r="B405" s="34"/>
      <c r="C405" s="34"/>
      <c r="D405" s="35">
        <v>2021</v>
      </c>
      <c r="E405" s="36">
        <f>SUM(F405:I405)</f>
        <v>46000</v>
      </c>
      <c r="F405" s="36">
        <v>0</v>
      </c>
      <c r="G405" s="36">
        <v>0</v>
      </c>
      <c r="H405" s="36">
        <v>0</v>
      </c>
      <c r="I405" s="36">
        <v>46000</v>
      </c>
      <c r="J405" s="25"/>
      <c r="K405" s="37"/>
      <c r="L405" s="37"/>
      <c r="M405" s="16"/>
      <c r="N405" s="38"/>
      <c r="O405" s="39"/>
      <c r="P405" s="46">
        <v>2021</v>
      </c>
      <c r="Q405" s="19">
        <f>SUM(R405:U405)</f>
        <v>46000</v>
      </c>
      <c r="R405" s="19">
        <v>0</v>
      </c>
      <c r="S405" s="19">
        <v>0</v>
      </c>
      <c r="T405" s="19">
        <v>0</v>
      </c>
      <c r="U405" s="19">
        <v>46000</v>
      </c>
      <c r="V405" s="128"/>
    </row>
    <row r="406" spans="1:22" s="7" customFormat="1" ht="207" customHeight="1" x14ac:dyDescent="0.2">
      <c r="A406" s="34"/>
      <c r="B406" s="34"/>
      <c r="C406" s="34"/>
      <c r="D406" s="35">
        <v>2022</v>
      </c>
      <c r="E406" s="36">
        <f>SUM(F406:I406)</f>
        <v>46000</v>
      </c>
      <c r="F406" s="36">
        <v>0</v>
      </c>
      <c r="G406" s="36">
        <v>0</v>
      </c>
      <c r="H406" s="36">
        <v>0</v>
      </c>
      <c r="I406" s="36">
        <v>46000</v>
      </c>
      <c r="J406" s="25"/>
      <c r="K406" s="37"/>
      <c r="L406" s="37"/>
      <c r="M406" s="16"/>
      <c r="N406" s="38"/>
      <c r="O406" s="39"/>
      <c r="P406" s="46">
        <v>2022</v>
      </c>
      <c r="Q406" s="19">
        <f>SUM(R406:U406)</f>
        <v>0</v>
      </c>
      <c r="R406" s="19">
        <v>0</v>
      </c>
      <c r="S406" s="19">
        <v>0</v>
      </c>
      <c r="T406" s="19">
        <v>0</v>
      </c>
      <c r="U406" s="19">
        <v>0</v>
      </c>
      <c r="V406" s="46" t="s">
        <v>261</v>
      </c>
    </row>
    <row r="407" spans="1:22" s="7" customFormat="1" ht="207" customHeight="1" x14ac:dyDescent="0.2">
      <c r="A407" s="34"/>
      <c r="B407" s="34"/>
      <c r="C407" s="34"/>
      <c r="D407" s="35">
        <v>2023</v>
      </c>
      <c r="E407" s="36">
        <f>SUM(F407:I407)</f>
        <v>46000</v>
      </c>
      <c r="F407" s="36">
        <v>0</v>
      </c>
      <c r="G407" s="36">
        <v>0</v>
      </c>
      <c r="H407" s="36">
        <v>0</v>
      </c>
      <c r="I407" s="36">
        <v>46000</v>
      </c>
      <c r="J407" s="25"/>
      <c r="K407" s="37"/>
      <c r="L407" s="37"/>
      <c r="M407" s="16"/>
      <c r="N407" s="38"/>
      <c r="O407" s="39"/>
      <c r="P407" s="46">
        <v>2023</v>
      </c>
      <c r="Q407" s="19">
        <f>SUM(R407:U407)</f>
        <v>0</v>
      </c>
      <c r="R407" s="19">
        <v>0</v>
      </c>
      <c r="S407" s="19">
        <v>0</v>
      </c>
      <c r="T407" s="19">
        <v>0</v>
      </c>
      <c r="U407" s="19">
        <v>0</v>
      </c>
      <c r="V407" s="46" t="s">
        <v>261</v>
      </c>
    </row>
    <row r="408" spans="1:22" s="7" customFormat="1" ht="207" customHeight="1" x14ac:dyDescent="0.2">
      <c r="A408" s="34"/>
      <c r="B408" s="34"/>
      <c r="C408" s="34"/>
      <c r="D408" s="35">
        <v>2024</v>
      </c>
      <c r="E408" s="36">
        <f>SUM(F408:I408)</f>
        <v>46000</v>
      </c>
      <c r="F408" s="36">
        <v>0</v>
      </c>
      <c r="G408" s="36">
        <v>0</v>
      </c>
      <c r="H408" s="36">
        <v>0</v>
      </c>
      <c r="I408" s="36">
        <v>46000</v>
      </c>
      <c r="J408" s="25"/>
      <c r="K408" s="37"/>
      <c r="L408" s="37"/>
      <c r="M408" s="16"/>
      <c r="N408" s="38"/>
      <c r="O408" s="39"/>
      <c r="P408" s="46">
        <v>2024</v>
      </c>
      <c r="Q408" s="19">
        <f>SUM(R408:U408)</f>
        <v>0</v>
      </c>
      <c r="R408" s="19">
        <v>0</v>
      </c>
      <c r="S408" s="19">
        <v>0</v>
      </c>
      <c r="T408" s="19">
        <v>0</v>
      </c>
      <c r="U408" s="19">
        <v>0</v>
      </c>
      <c r="V408" s="128"/>
    </row>
    <row r="409" spans="1:22" s="7" customFormat="1" ht="299.25" customHeight="1" x14ac:dyDescent="0.2">
      <c r="A409" s="34"/>
      <c r="B409" s="34"/>
      <c r="C409" s="34"/>
      <c r="D409" s="58">
        <v>2025</v>
      </c>
      <c r="E409" s="59">
        <f>SUM(F409:I409)</f>
        <v>46000</v>
      </c>
      <c r="F409" s="59">
        <v>0</v>
      </c>
      <c r="G409" s="59">
        <v>0</v>
      </c>
      <c r="H409" s="59">
        <v>0</v>
      </c>
      <c r="I409" s="59">
        <v>46000</v>
      </c>
      <c r="J409" s="25"/>
      <c r="K409" s="37"/>
      <c r="L409" s="37"/>
      <c r="M409" s="16"/>
      <c r="N409" s="43"/>
      <c r="O409" s="44"/>
      <c r="P409" s="83">
        <v>2025</v>
      </c>
      <c r="Q409" s="19">
        <f>SUM(R409:U409)</f>
        <v>0</v>
      </c>
      <c r="R409" s="19">
        <v>0</v>
      </c>
      <c r="S409" s="19">
        <v>0</v>
      </c>
      <c r="T409" s="19">
        <v>0</v>
      </c>
      <c r="U409" s="19">
        <v>0</v>
      </c>
      <c r="V409" s="128"/>
    </row>
    <row r="410" spans="1:22" s="7" customFormat="1" x14ac:dyDescent="0.2">
      <c r="A410" s="61" t="s">
        <v>78</v>
      </c>
      <c r="B410" s="62" t="s">
        <v>79</v>
      </c>
      <c r="C410" s="9"/>
      <c r="D410" s="9"/>
      <c r="E410" s="9"/>
      <c r="F410" s="9"/>
      <c r="G410" s="9"/>
      <c r="H410" s="9"/>
      <c r="I410" s="9"/>
      <c r="J410" s="9"/>
      <c r="K410" s="9"/>
      <c r="L410" s="9"/>
      <c r="M410" s="9"/>
      <c r="N410" s="160"/>
      <c r="O410" s="160"/>
      <c r="P410" s="160"/>
      <c r="Q410" s="160"/>
      <c r="R410" s="160"/>
      <c r="S410" s="160"/>
      <c r="T410" s="160"/>
      <c r="U410" s="160"/>
      <c r="V410" s="128"/>
    </row>
    <row r="411" spans="1:22" s="7" customFormat="1" ht="18.75" customHeight="1" x14ac:dyDescent="0.2">
      <c r="A411" s="161" t="s">
        <v>80</v>
      </c>
      <c r="B411" s="25" t="s">
        <v>412</v>
      </c>
      <c r="C411" s="26" t="s">
        <v>9</v>
      </c>
      <c r="D411" s="27" t="s">
        <v>3</v>
      </c>
      <c r="E411" s="28">
        <f>SUM(E412:E416)</f>
        <v>600000</v>
      </c>
      <c r="F411" s="28">
        <f>SUM(F412:F416)</f>
        <v>0</v>
      </c>
      <c r="G411" s="28">
        <f>SUM(G412:G416)</f>
        <v>0</v>
      </c>
      <c r="H411" s="28">
        <f>SUM(H412:H416)</f>
        <v>0</v>
      </c>
      <c r="I411" s="28">
        <f>SUM(I412:I416)</f>
        <v>600000</v>
      </c>
      <c r="J411" s="25" t="s">
        <v>246</v>
      </c>
      <c r="K411" s="26" t="s">
        <v>84</v>
      </c>
      <c r="L411" s="26" t="s">
        <v>102</v>
      </c>
      <c r="M411" s="29" t="s">
        <v>81</v>
      </c>
      <c r="N411" s="30" t="s">
        <v>413</v>
      </c>
      <c r="O411" s="31"/>
      <c r="P411" s="46" t="s">
        <v>3</v>
      </c>
      <c r="Q411" s="19">
        <f>SUM(Q412:Q416)</f>
        <v>0</v>
      </c>
      <c r="R411" s="19">
        <f>SUM(R412:R416)</f>
        <v>0</v>
      </c>
      <c r="S411" s="19">
        <f>SUM(S412:S416)</f>
        <v>0</v>
      </c>
      <c r="T411" s="19">
        <f>SUM(T412:T416)</f>
        <v>0</v>
      </c>
      <c r="U411" s="19">
        <f>SUM(U412:U416)</f>
        <v>0</v>
      </c>
      <c r="V411" s="128"/>
    </row>
    <row r="412" spans="1:22" s="7" customFormat="1" ht="45" x14ac:dyDescent="0.2">
      <c r="A412" s="34"/>
      <c r="B412" s="34"/>
      <c r="C412" s="34"/>
      <c r="D412" s="35">
        <v>2021</v>
      </c>
      <c r="E412" s="36">
        <f>SUM(F412:I412)</f>
        <v>120000</v>
      </c>
      <c r="F412" s="36">
        <v>0</v>
      </c>
      <c r="G412" s="36">
        <v>0</v>
      </c>
      <c r="H412" s="36">
        <v>0</v>
      </c>
      <c r="I412" s="36">
        <v>120000</v>
      </c>
      <c r="J412" s="25"/>
      <c r="K412" s="37"/>
      <c r="L412" s="37"/>
      <c r="M412" s="16"/>
      <c r="N412" s="38"/>
      <c r="O412" s="39"/>
      <c r="P412" s="46">
        <v>2021</v>
      </c>
      <c r="Q412" s="19">
        <f>SUM(R412:U412)</f>
        <v>0</v>
      </c>
      <c r="R412" s="19">
        <v>0</v>
      </c>
      <c r="S412" s="19">
        <v>0</v>
      </c>
      <c r="T412" s="19">
        <v>0</v>
      </c>
      <c r="U412" s="19">
        <v>0</v>
      </c>
      <c r="V412" s="46" t="s">
        <v>261</v>
      </c>
    </row>
    <row r="413" spans="1:22" s="7" customFormat="1" ht="18.75" customHeight="1" x14ac:dyDescent="0.2">
      <c r="A413" s="34"/>
      <c r="B413" s="34"/>
      <c r="C413" s="34"/>
      <c r="D413" s="35">
        <v>2022</v>
      </c>
      <c r="E413" s="36">
        <f>SUM(F413:I413)</f>
        <v>120000</v>
      </c>
      <c r="F413" s="36">
        <v>0</v>
      </c>
      <c r="G413" s="36">
        <v>0</v>
      </c>
      <c r="H413" s="36">
        <v>0</v>
      </c>
      <c r="I413" s="36">
        <v>120000</v>
      </c>
      <c r="J413" s="25"/>
      <c r="K413" s="37"/>
      <c r="L413" s="37"/>
      <c r="M413" s="16"/>
      <c r="N413" s="38"/>
      <c r="O413" s="39"/>
      <c r="P413" s="46">
        <v>2022</v>
      </c>
      <c r="Q413" s="19">
        <f>SUM(R413:U413)</f>
        <v>0</v>
      </c>
      <c r="R413" s="19">
        <v>0</v>
      </c>
      <c r="S413" s="19">
        <v>0</v>
      </c>
      <c r="T413" s="19">
        <v>0</v>
      </c>
      <c r="U413" s="19">
        <v>0</v>
      </c>
      <c r="V413" s="128"/>
    </row>
    <row r="414" spans="1:22" s="7" customFormat="1" ht="18.75" customHeight="1" x14ac:dyDescent="0.2">
      <c r="A414" s="34"/>
      <c r="B414" s="34"/>
      <c r="C414" s="34"/>
      <c r="D414" s="35">
        <v>2023</v>
      </c>
      <c r="E414" s="36">
        <f>SUM(F414:I414)</f>
        <v>120000</v>
      </c>
      <c r="F414" s="36">
        <v>0</v>
      </c>
      <c r="G414" s="36">
        <v>0</v>
      </c>
      <c r="H414" s="36">
        <v>0</v>
      </c>
      <c r="I414" s="36">
        <v>120000</v>
      </c>
      <c r="J414" s="25"/>
      <c r="K414" s="37"/>
      <c r="L414" s="37"/>
      <c r="M414" s="16"/>
      <c r="N414" s="38"/>
      <c r="O414" s="39"/>
      <c r="P414" s="46">
        <v>2023</v>
      </c>
      <c r="Q414" s="19">
        <f>SUM(R414:U414)</f>
        <v>0</v>
      </c>
      <c r="R414" s="19">
        <v>0</v>
      </c>
      <c r="S414" s="19">
        <v>0</v>
      </c>
      <c r="T414" s="19">
        <v>0</v>
      </c>
      <c r="U414" s="19">
        <v>0</v>
      </c>
      <c r="V414" s="128"/>
    </row>
    <row r="415" spans="1:22" s="7" customFormat="1" ht="18.75" customHeight="1" x14ac:dyDescent="0.2">
      <c r="A415" s="34"/>
      <c r="B415" s="34"/>
      <c r="C415" s="34"/>
      <c r="D415" s="35">
        <v>2024</v>
      </c>
      <c r="E415" s="36">
        <f>SUM(F415:I415)</f>
        <v>120000</v>
      </c>
      <c r="F415" s="36">
        <v>0</v>
      </c>
      <c r="G415" s="36">
        <v>0</v>
      </c>
      <c r="H415" s="36">
        <v>0</v>
      </c>
      <c r="I415" s="36">
        <v>120000</v>
      </c>
      <c r="J415" s="25"/>
      <c r="K415" s="37"/>
      <c r="L415" s="37"/>
      <c r="M415" s="16"/>
      <c r="N415" s="38"/>
      <c r="O415" s="39"/>
      <c r="P415" s="46">
        <v>2024</v>
      </c>
      <c r="Q415" s="19">
        <f>SUM(R415:U415)</f>
        <v>0</v>
      </c>
      <c r="R415" s="19">
        <v>0</v>
      </c>
      <c r="S415" s="19">
        <v>0</v>
      </c>
      <c r="T415" s="19">
        <v>0</v>
      </c>
      <c r="U415" s="19">
        <v>0</v>
      </c>
      <c r="V415" s="128"/>
    </row>
    <row r="416" spans="1:22" s="7" customFormat="1" ht="18.75" customHeight="1" x14ac:dyDescent="0.2">
      <c r="A416" s="40"/>
      <c r="B416" s="40"/>
      <c r="C416" s="40"/>
      <c r="D416" s="35">
        <v>2025</v>
      </c>
      <c r="E416" s="36">
        <f>SUM(F416:I416)</f>
        <v>120000</v>
      </c>
      <c r="F416" s="36">
        <v>0</v>
      </c>
      <c r="G416" s="36">
        <v>0</v>
      </c>
      <c r="H416" s="36">
        <v>0</v>
      </c>
      <c r="I416" s="36">
        <v>120000</v>
      </c>
      <c r="J416" s="41"/>
      <c r="K416" s="42"/>
      <c r="L416" s="42"/>
      <c r="M416" s="20"/>
      <c r="N416" s="43"/>
      <c r="O416" s="44"/>
      <c r="P416" s="46">
        <v>2025</v>
      </c>
      <c r="Q416" s="19">
        <f>SUM(R416:U416)</f>
        <v>0</v>
      </c>
      <c r="R416" s="19">
        <v>0</v>
      </c>
      <c r="S416" s="19">
        <v>0</v>
      </c>
      <c r="T416" s="19">
        <v>0</v>
      </c>
      <c r="U416" s="19">
        <v>0</v>
      </c>
      <c r="V416" s="128"/>
    </row>
    <row r="417" spans="1:22" s="7" customFormat="1" ht="14.25" customHeight="1" x14ac:dyDescent="0.2">
      <c r="A417" s="78" t="s">
        <v>82</v>
      </c>
      <c r="B417" s="48" t="s">
        <v>414</v>
      </c>
      <c r="C417" s="50" t="s">
        <v>9</v>
      </c>
      <c r="D417" s="35" t="s">
        <v>3</v>
      </c>
      <c r="E417" s="36">
        <f>SUM(E418:E422)</f>
        <v>1394.2</v>
      </c>
      <c r="F417" s="36">
        <f>SUM(F418:F422)</f>
        <v>1394.2</v>
      </c>
      <c r="G417" s="36">
        <f>SUM(G418:G422)</f>
        <v>0</v>
      </c>
      <c r="H417" s="36">
        <f>SUM(H418:H422)</f>
        <v>0</v>
      </c>
      <c r="I417" s="36">
        <v>0</v>
      </c>
      <c r="J417" s="48" t="s">
        <v>247</v>
      </c>
      <c r="K417" s="50" t="s">
        <v>103</v>
      </c>
      <c r="L417" s="50" t="s">
        <v>102</v>
      </c>
      <c r="M417" s="51" t="s">
        <v>248</v>
      </c>
      <c r="N417" s="30" t="s">
        <v>415</v>
      </c>
      <c r="O417" s="31"/>
      <c r="P417" s="46" t="s">
        <v>3</v>
      </c>
      <c r="Q417" s="19">
        <f>SUM(Q418:Q422)</f>
        <v>624.20000000000005</v>
      </c>
      <c r="R417" s="19">
        <f>SUM(R418:R422)</f>
        <v>624.20000000000005</v>
      </c>
      <c r="S417" s="19">
        <f>SUM(S418:S422)</f>
        <v>0</v>
      </c>
      <c r="T417" s="19">
        <f>SUM(T418:T422)</f>
        <v>0</v>
      </c>
      <c r="U417" s="19">
        <f>SUM(U418:U422)</f>
        <v>0</v>
      </c>
      <c r="V417" s="128"/>
    </row>
    <row r="418" spans="1:22" s="7" customFormat="1" x14ac:dyDescent="0.2">
      <c r="A418" s="34"/>
      <c r="B418" s="34"/>
      <c r="C418" s="34"/>
      <c r="D418" s="35">
        <v>2021</v>
      </c>
      <c r="E418" s="36">
        <f>SUM(F418:I418)</f>
        <v>624.20000000000005</v>
      </c>
      <c r="F418" s="36">
        <v>624.20000000000005</v>
      </c>
      <c r="G418" s="36">
        <v>0</v>
      </c>
      <c r="H418" s="36">
        <v>0</v>
      </c>
      <c r="I418" s="36">
        <v>0</v>
      </c>
      <c r="J418" s="25"/>
      <c r="K418" s="37"/>
      <c r="L418" s="37"/>
      <c r="M418" s="16"/>
      <c r="N418" s="38"/>
      <c r="O418" s="39"/>
      <c r="P418" s="46">
        <v>2021</v>
      </c>
      <c r="Q418" s="19">
        <f>SUM(R418:U418)</f>
        <v>624.20000000000005</v>
      </c>
      <c r="R418" s="162">
        <v>624.20000000000005</v>
      </c>
      <c r="S418" s="162">
        <v>0</v>
      </c>
      <c r="T418" s="162">
        <v>0</v>
      </c>
      <c r="U418" s="163">
        <v>0</v>
      </c>
      <c r="V418" s="128"/>
    </row>
    <row r="419" spans="1:22" s="7" customFormat="1" x14ac:dyDescent="0.2">
      <c r="A419" s="34"/>
      <c r="B419" s="34"/>
      <c r="C419" s="34"/>
      <c r="D419" s="35">
        <v>2022</v>
      </c>
      <c r="E419" s="36">
        <f>SUM(F419:I419)</f>
        <v>770</v>
      </c>
      <c r="F419" s="36">
        <v>770</v>
      </c>
      <c r="G419" s="36">
        <v>0</v>
      </c>
      <c r="H419" s="36">
        <v>0</v>
      </c>
      <c r="I419" s="36">
        <v>0</v>
      </c>
      <c r="J419" s="25"/>
      <c r="K419" s="37"/>
      <c r="L419" s="37"/>
      <c r="M419" s="16"/>
      <c r="N419" s="38"/>
      <c r="O419" s="39"/>
      <c r="P419" s="46">
        <v>2022</v>
      </c>
      <c r="Q419" s="19">
        <f>SUM(R419:U419)</f>
        <v>0</v>
      </c>
      <c r="R419" s="19">
        <v>0</v>
      </c>
      <c r="S419" s="19">
        <v>0</v>
      </c>
      <c r="T419" s="19">
        <v>0</v>
      </c>
      <c r="U419" s="19">
        <v>0</v>
      </c>
      <c r="V419" s="128"/>
    </row>
    <row r="420" spans="1:22" s="7" customFormat="1" ht="45" customHeight="1" x14ac:dyDescent="0.2">
      <c r="A420" s="34"/>
      <c r="B420" s="34"/>
      <c r="C420" s="34"/>
      <c r="D420" s="35">
        <v>2023</v>
      </c>
      <c r="E420" s="36">
        <f>SUM(F420:I420)</f>
        <v>0</v>
      </c>
      <c r="F420" s="36">
        <v>0</v>
      </c>
      <c r="G420" s="36">
        <v>0</v>
      </c>
      <c r="H420" s="36">
        <v>0</v>
      </c>
      <c r="I420" s="36">
        <v>0</v>
      </c>
      <c r="J420" s="25"/>
      <c r="K420" s="37"/>
      <c r="L420" s="37"/>
      <c r="M420" s="16"/>
      <c r="N420" s="38"/>
      <c r="O420" s="39"/>
      <c r="P420" s="46">
        <v>2023</v>
      </c>
      <c r="Q420" s="19">
        <f>SUM(R420:U420)</f>
        <v>0</v>
      </c>
      <c r="R420" s="19">
        <v>0</v>
      </c>
      <c r="S420" s="19">
        <v>0</v>
      </c>
      <c r="T420" s="19">
        <v>0</v>
      </c>
      <c r="U420" s="19">
        <v>0</v>
      </c>
      <c r="V420" s="128"/>
    </row>
    <row r="421" spans="1:22" s="7" customFormat="1" x14ac:dyDescent="0.2">
      <c r="A421" s="34"/>
      <c r="B421" s="34"/>
      <c r="C421" s="34"/>
      <c r="D421" s="35">
        <v>2024</v>
      </c>
      <c r="E421" s="36">
        <f>SUM(F421:I421)</f>
        <v>0</v>
      </c>
      <c r="F421" s="36">
        <v>0</v>
      </c>
      <c r="G421" s="36">
        <v>0</v>
      </c>
      <c r="H421" s="36">
        <v>0</v>
      </c>
      <c r="I421" s="36">
        <v>0</v>
      </c>
      <c r="J421" s="25"/>
      <c r="K421" s="37"/>
      <c r="L421" s="37"/>
      <c r="M421" s="16"/>
      <c r="N421" s="38"/>
      <c r="O421" s="39"/>
      <c r="P421" s="46">
        <v>2024</v>
      </c>
      <c r="Q421" s="19">
        <f>SUM(R421:U421)</f>
        <v>0</v>
      </c>
      <c r="R421" s="19">
        <v>0</v>
      </c>
      <c r="S421" s="19">
        <v>0</v>
      </c>
      <c r="T421" s="19">
        <v>0</v>
      </c>
      <c r="U421" s="19">
        <v>0</v>
      </c>
      <c r="V421" s="128"/>
    </row>
    <row r="422" spans="1:22" s="7" customFormat="1" ht="27" customHeight="1" x14ac:dyDescent="0.2">
      <c r="A422" s="40"/>
      <c r="B422" s="40"/>
      <c r="C422" s="40"/>
      <c r="D422" s="35">
        <v>2025</v>
      </c>
      <c r="E422" s="36">
        <f>SUM(F422:I422)</f>
        <v>0</v>
      </c>
      <c r="F422" s="36">
        <v>0</v>
      </c>
      <c r="G422" s="36">
        <v>0</v>
      </c>
      <c r="H422" s="36">
        <v>0</v>
      </c>
      <c r="I422" s="36">
        <v>0</v>
      </c>
      <c r="J422" s="41"/>
      <c r="K422" s="42"/>
      <c r="L422" s="42"/>
      <c r="M422" s="20"/>
      <c r="N422" s="43"/>
      <c r="O422" s="44"/>
      <c r="P422" s="46">
        <v>2025</v>
      </c>
      <c r="Q422" s="19">
        <f>SUM(R422:U422)</f>
        <v>0</v>
      </c>
      <c r="R422" s="19">
        <v>0</v>
      </c>
      <c r="S422" s="19">
        <v>0</v>
      </c>
      <c r="T422" s="19">
        <v>0</v>
      </c>
      <c r="U422" s="19">
        <v>0</v>
      </c>
      <c r="V422" s="128"/>
    </row>
    <row r="423" spans="1:22" s="7" customFormat="1" ht="27.75" customHeight="1" x14ac:dyDescent="0.2">
      <c r="A423" s="78" t="s">
        <v>83</v>
      </c>
      <c r="B423" s="48" t="s">
        <v>416</v>
      </c>
      <c r="C423" s="50" t="s">
        <v>15</v>
      </c>
      <c r="D423" s="35" t="s">
        <v>3</v>
      </c>
      <c r="E423" s="36">
        <f>SUM(E424:E428)</f>
        <v>0</v>
      </c>
      <c r="F423" s="36">
        <f>SUM(F424:F428)</f>
        <v>0</v>
      </c>
      <c r="G423" s="36">
        <f>SUM(G424:G428)</f>
        <v>0</v>
      </c>
      <c r="H423" s="36">
        <f>SUM(H424:H428)</f>
        <v>0</v>
      </c>
      <c r="I423" s="36">
        <v>0</v>
      </c>
      <c r="J423" s="48" t="s">
        <v>249</v>
      </c>
      <c r="K423" s="50" t="s">
        <v>150</v>
      </c>
      <c r="L423" s="50" t="s">
        <v>151</v>
      </c>
      <c r="M423" s="51" t="s">
        <v>250</v>
      </c>
      <c r="N423" s="30" t="s">
        <v>415</v>
      </c>
      <c r="O423" s="31"/>
      <c r="P423" s="46" t="s">
        <v>3</v>
      </c>
      <c r="Q423" s="19">
        <f>SUM(Q424:Q428)</f>
        <v>0</v>
      </c>
      <c r="R423" s="19">
        <f>SUM(R424:R428)</f>
        <v>0</v>
      </c>
      <c r="S423" s="19">
        <f>SUM(S424:S428)</f>
        <v>0</v>
      </c>
      <c r="T423" s="19">
        <f>SUM(T424:T428)</f>
        <v>0</v>
      </c>
      <c r="U423" s="19">
        <f>SUM(U424:U428)</f>
        <v>0</v>
      </c>
      <c r="V423" s="128"/>
    </row>
    <row r="424" spans="1:22" s="7" customFormat="1" ht="27.75" customHeight="1" x14ac:dyDescent="0.2">
      <c r="A424" s="34"/>
      <c r="B424" s="34"/>
      <c r="C424" s="34"/>
      <c r="D424" s="35">
        <v>2021</v>
      </c>
      <c r="E424" s="36">
        <f>SUM(F424:I424)</f>
        <v>0</v>
      </c>
      <c r="F424" s="36">
        <v>0</v>
      </c>
      <c r="G424" s="36">
        <v>0</v>
      </c>
      <c r="H424" s="36">
        <v>0</v>
      </c>
      <c r="I424" s="36">
        <v>0</v>
      </c>
      <c r="J424" s="25"/>
      <c r="K424" s="37"/>
      <c r="L424" s="37"/>
      <c r="M424" s="16"/>
      <c r="N424" s="38"/>
      <c r="O424" s="39"/>
      <c r="P424" s="46">
        <v>2021</v>
      </c>
      <c r="Q424" s="19">
        <f>SUM(R424:U424)</f>
        <v>0</v>
      </c>
      <c r="R424" s="19">
        <v>0</v>
      </c>
      <c r="S424" s="19">
        <f>SUM(T424:W424)</f>
        <v>0</v>
      </c>
      <c r="T424" s="19">
        <f>SUM(U424:X424)</f>
        <v>0</v>
      </c>
      <c r="U424" s="163">
        <v>0</v>
      </c>
      <c r="V424" s="128"/>
    </row>
    <row r="425" spans="1:22" s="7" customFormat="1" ht="27.75" customHeight="1" x14ac:dyDescent="0.2">
      <c r="A425" s="34"/>
      <c r="B425" s="34"/>
      <c r="C425" s="34"/>
      <c r="D425" s="35">
        <v>2022</v>
      </c>
      <c r="E425" s="36">
        <f>SUM(F425:I425)</f>
        <v>0</v>
      </c>
      <c r="F425" s="36">
        <v>0</v>
      </c>
      <c r="G425" s="36">
        <v>0</v>
      </c>
      <c r="H425" s="36">
        <v>0</v>
      </c>
      <c r="I425" s="36">
        <v>0</v>
      </c>
      <c r="J425" s="25"/>
      <c r="K425" s="37"/>
      <c r="L425" s="37"/>
      <c r="M425" s="16"/>
      <c r="N425" s="38"/>
      <c r="O425" s="39"/>
      <c r="P425" s="46">
        <v>2022</v>
      </c>
      <c r="Q425" s="19">
        <f>SUM(R425:U425)</f>
        <v>0</v>
      </c>
      <c r="R425" s="19">
        <v>0</v>
      </c>
      <c r="S425" s="19">
        <v>0</v>
      </c>
      <c r="T425" s="19">
        <v>0</v>
      </c>
      <c r="U425" s="19">
        <v>0</v>
      </c>
      <c r="V425" s="128"/>
    </row>
    <row r="426" spans="1:22" s="7" customFormat="1" ht="27.75" customHeight="1" x14ac:dyDescent="0.2">
      <c r="A426" s="34"/>
      <c r="B426" s="34"/>
      <c r="C426" s="34"/>
      <c r="D426" s="35">
        <v>2023</v>
      </c>
      <c r="E426" s="36">
        <f>SUM(F426:I426)</f>
        <v>0</v>
      </c>
      <c r="F426" s="36">
        <v>0</v>
      </c>
      <c r="G426" s="36">
        <v>0</v>
      </c>
      <c r="H426" s="36">
        <v>0</v>
      </c>
      <c r="I426" s="36">
        <v>0</v>
      </c>
      <c r="J426" s="25"/>
      <c r="K426" s="37"/>
      <c r="L426" s="37"/>
      <c r="M426" s="16"/>
      <c r="N426" s="38"/>
      <c r="O426" s="39"/>
      <c r="P426" s="46">
        <v>2023</v>
      </c>
      <c r="Q426" s="19">
        <f>SUM(R426:U426)</f>
        <v>0</v>
      </c>
      <c r="R426" s="19">
        <v>0</v>
      </c>
      <c r="S426" s="19">
        <v>0</v>
      </c>
      <c r="T426" s="19">
        <v>0</v>
      </c>
      <c r="U426" s="19">
        <v>0</v>
      </c>
      <c r="V426" s="128"/>
    </row>
    <row r="427" spans="1:22" s="7" customFormat="1" ht="27.75" customHeight="1" x14ac:dyDescent="0.2">
      <c r="A427" s="34"/>
      <c r="B427" s="34"/>
      <c r="C427" s="34"/>
      <c r="D427" s="35">
        <v>2024</v>
      </c>
      <c r="E427" s="36">
        <f>SUM(F427:I427)</f>
        <v>0</v>
      </c>
      <c r="F427" s="36">
        <v>0</v>
      </c>
      <c r="G427" s="36">
        <v>0</v>
      </c>
      <c r="H427" s="36">
        <v>0</v>
      </c>
      <c r="I427" s="36">
        <v>0</v>
      </c>
      <c r="J427" s="25"/>
      <c r="K427" s="37"/>
      <c r="L427" s="37"/>
      <c r="M427" s="16"/>
      <c r="N427" s="38"/>
      <c r="O427" s="39"/>
      <c r="P427" s="46">
        <v>2024</v>
      </c>
      <c r="Q427" s="19">
        <f>SUM(R427:U427)</f>
        <v>0</v>
      </c>
      <c r="R427" s="19">
        <v>0</v>
      </c>
      <c r="S427" s="19">
        <v>0</v>
      </c>
      <c r="T427" s="19">
        <v>0</v>
      </c>
      <c r="U427" s="19">
        <v>0</v>
      </c>
      <c r="V427" s="128"/>
    </row>
    <row r="428" spans="1:22" s="7" customFormat="1" ht="24" customHeight="1" x14ac:dyDescent="0.2">
      <c r="A428" s="40"/>
      <c r="B428" s="40"/>
      <c r="C428" s="40"/>
      <c r="D428" s="35">
        <v>2025</v>
      </c>
      <c r="E428" s="36">
        <f>SUM(F428:I428)</f>
        <v>0</v>
      </c>
      <c r="F428" s="36">
        <v>0</v>
      </c>
      <c r="G428" s="36">
        <v>0</v>
      </c>
      <c r="H428" s="36">
        <v>0</v>
      </c>
      <c r="I428" s="36">
        <v>0</v>
      </c>
      <c r="J428" s="41"/>
      <c r="K428" s="42"/>
      <c r="L428" s="42"/>
      <c r="M428" s="20"/>
      <c r="N428" s="43"/>
      <c r="O428" s="44"/>
      <c r="P428" s="46">
        <v>2025</v>
      </c>
      <c r="Q428" s="19">
        <f>SUM(R428:U428)</f>
        <v>0</v>
      </c>
      <c r="R428" s="19">
        <v>0</v>
      </c>
      <c r="S428" s="19">
        <v>0</v>
      </c>
      <c r="T428" s="19">
        <v>0</v>
      </c>
      <c r="U428" s="19">
        <v>0</v>
      </c>
      <c r="V428" s="128"/>
    </row>
    <row r="429" spans="1:22" s="7" customFormat="1" x14ac:dyDescent="0.2">
      <c r="A429" s="125"/>
      <c r="D429" s="125"/>
      <c r="E429" s="125"/>
      <c r="F429" s="125"/>
      <c r="G429" s="125"/>
      <c r="H429" s="125"/>
      <c r="I429" s="125"/>
      <c r="J429" s="125"/>
      <c r="K429" s="125"/>
      <c r="L429" s="125"/>
      <c r="M429" s="125"/>
      <c r="N429" s="125"/>
      <c r="O429" s="125"/>
      <c r="P429" s="125"/>
      <c r="Q429" s="174"/>
      <c r="R429" s="174"/>
      <c r="S429" s="174"/>
      <c r="T429" s="174"/>
      <c r="U429" s="174"/>
      <c r="V429" s="8"/>
    </row>
    <row r="430" spans="1:22" s="7" customFormat="1" x14ac:dyDescent="0.2">
      <c r="A430" s="125"/>
      <c r="D430" s="125"/>
      <c r="E430" s="125"/>
      <c r="F430" s="125"/>
      <c r="G430" s="125"/>
      <c r="H430" s="125"/>
      <c r="I430" s="125"/>
      <c r="J430" s="125"/>
      <c r="K430" s="125"/>
      <c r="L430" s="125"/>
      <c r="M430" s="125"/>
      <c r="N430" s="125"/>
      <c r="O430" s="125"/>
      <c r="P430" s="125"/>
      <c r="Q430" s="174"/>
      <c r="R430" s="174"/>
      <c r="S430" s="174"/>
      <c r="T430" s="174"/>
      <c r="U430" s="174"/>
      <c r="V430" s="8"/>
    </row>
    <row r="431" spans="1:22" s="7" customFormat="1" x14ac:dyDescent="0.2">
      <c r="A431" s="125"/>
      <c r="D431" s="125"/>
      <c r="E431" s="125"/>
      <c r="F431" s="125"/>
      <c r="G431" s="125"/>
      <c r="H431" s="125"/>
      <c r="I431" s="125"/>
      <c r="J431" s="125"/>
      <c r="K431" s="125"/>
      <c r="L431" s="125"/>
      <c r="M431" s="125"/>
      <c r="N431" s="125"/>
      <c r="O431" s="125"/>
      <c r="P431" s="125"/>
      <c r="Q431" s="174"/>
      <c r="R431" s="174"/>
      <c r="S431" s="174"/>
      <c r="T431" s="174"/>
      <c r="U431" s="174"/>
      <c r="V431" s="8"/>
    </row>
    <row r="432" spans="1:22" x14ac:dyDescent="0.2">
      <c r="A432" s="4"/>
    </row>
    <row r="435" spans="8:10" ht="33.75" customHeight="1" x14ac:dyDescent="0.2">
      <c r="H435" s="5"/>
      <c r="I435" s="5"/>
      <c r="J435" s="5"/>
    </row>
    <row r="436" spans="8:10" ht="95.25" customHeight="1" x14ac:dyDescent="0.2">
      <c r="I436" s="2"/>
    </row>
  </sheetData>
  <mergeCells count="574">
    <mergeCell ref="N288:O293"/>
    <mergeCell ref="N294:O299"/>
    <mergeCell ref="N331:O336"/>
    <mergeCell ref="N325:O330"/>
    <mergeCell ref="N319:O324"/>
    <mergeCell ref="N313:O318"/>
    <mergeCell ref="N307:O312"/>
    <mergeCell ref="N301:O306"/>
    <mergeCell ref="N423:O428"/>
    <mergeCell ref="N417:O422"/>
    <mergeCell ref="N411:O416"/>
    <mergeCell ref="N404:O409"/>
    <mergeCell ref="N398:O403"/>
    <mergeCell ref="N392:O397"/>
    <mergeCell ref="N386:O391"/>
    <mergeCell ref="N380:O385"/>
    <mergeCell ref="N374:O379"/>
    <mergeCell ref="N368:O373"/>
    <mergeCell ref="N362:O367"/>
    <mergeCell ref="N356:O361"/>
    <mergeCell ref="N350:O355"/>
    <mergeCell ref="N343:O348"/>
    <mergeCell ref="N337:O342"/>
    <mergeCell ref="M112:M117"/>
    <mergeCell ref="M100:M105"/>
    <mergeCell ref="M88:M93"/>
    <mergeCell ref="M76:M81"/>
    <mergeCell ref="M64:M69"/>
    <mergeCell ref="B57:U57"/>
    <mergeCell ref="M222:M227"/>
    <mergeCell ref="N168:O173"/>
    <mergeCell ref="N174:O179"/>
    <mergeCell ref="N180:O185"/>
    <mergeCell ref="N186:O191"/>
    <mergeCell ref="N192:O197"/>
    <mergeCell ref="N198:O203"/>
    <mergeCell ref="N204:O209"/>
    <mergeCell ref="N210:O215"/>
    <mergeCell ref="N216:O221"/>
    <mergeCell ref="B18:O18"/>
    <mergeCell ref="N20:O25"/>
    <mergeCell ref="N26:O31"/>
    <mergeCell ref="N32:O37"/>
    <mergeCell ref="N39:O44"/>
    <mergeCell ref="N45:O50"/>
    <mergeCell ref="N51:O56"/>
    <mergeCell ref="N58:O63"/>
    <mergeCell ref="N64:O69"/>
    <mergeCell ref="V4:V5"/>
    <mergeCell ref="B410:U410"/>
    <mergeCell ref="B398:B403"/>
    <mergeCell ref="C398:C403"/>
    <mergeCell ref="J398:J403"/>
    <mergeCell ref="K398:K403"/>
    <mergeCell ref="L398:L403"/>
    <mergeCell ref="M380:M385"/>
    <mergeCell ref="M368:M373"/>
    <mergeCell ref="M270:M275"/>
    <mergeCell ref="N270:O275"/>
    <mergeCell ref="N276:O281"/>
    <mergeCell ref="N258:O263"/>
    <mergeCell ref="N264:O269"/>
    <mergeCell ref="B154:U154"/>
    <mergeCell ref="B155:U155"/>
    <mergeCell ref="M210:M215"/>
    <mergeCell ref="M198:M203"/>
    <mergeCell ref="M186:M191"/>
    <mergeCell ref="M174:M179"/>
    <mergeCell ref="M162:M167"/>
    <mergeCell ref="N130:O135"/>
    <mergeCell ref="K112:K117"/>
    <mergeCell ref="L112:L117"/>
    <mergeCell ref="N282:O287"/>
    <mergeCell ref="N136:O141"/>
    <mergeCell ref="N142:O147"/>
    <mergeCell ref="N70:O75"/>
    <mergeCell ref="N76:O81"/>
    <mergeCell ref="N82:O87"/>
    <mergeCell ref="N88:O93"/>
    <mergeCell ref="N94:O99"/>
    <mergeCell ref="N100:O105"/>
    <mergeCell ref="N106:O111"/>
    <mergeCell ref="N112:O117"/>
    <mergeCell ref="N118:O123"/>
    <mergeCell ref="N124:O129"/>
    <mergeCell ref="N148:O153"/>
    <mergeCell ref="N156:O161"/>
    <mergeCell ref="N162:O167"/>
    <mergeCell ref="N246:O251"/>
    <mergeCell ref="N222:O227"/>
    <mergeCell ref="N228:O233"/>
    <mergeCell ref="N234:O239"/>
    <mergeCell ref="N240:O245"/>
    <mergeCell ref="N252:O257"/>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17:M422"/>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56:M361"/>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B349:U349"/>
    <mergeCell ref="M343:M348"/>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31:M336"/>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307:M312"/>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B300:U300"/>
    <mergeCell ref="M294:M299"/>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82:M287"/>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J112:J117"/>
    <mergeCell ref="A94:A99"/>
    <mergeCell ref="B94:B99"/>
    <mergeCell ref="C94:C99"/>
    <mergeCell ref="J94:J99"/>
    <mergeCell ref="K94:K99"/>
    <mergeCell ref="L94:L99"/>
    <mergeCell ref="M94:M99"/>
    <mergeCell ref="A88:A93"/>
    <mergeCell ref="B88:B93"/>
    <mergeCell ref="C88:C93"/>
    <mergeCell ref="J88:J93"/>
    <mergeCell ref="K88:K93"/>
    <mergeCell ref="L88:L93"/>
    <mergeCell ref="A82:A87"/>
    <mergeCell ref="B82:B87"/>
    <mergeCell ref="C82:C87"/>
    <mergeCell ref="J82:J87"/>
    <mergeCell ref="K82:K87"/>
    <mergeCell ref="L82:L87"/>
    <mergeCell ref="M82:M87"/>
    <mergeCell ref="A76:A81"/>
    <mergeCell ref="B76:B81"/>
    <mergeCell ref="C76:C81"/>
    <mergeCell ref="J76:J81"/>
    <mergeCell ref="K76:K81"/>
    <mergeCell ref="L76:L81"/>
    <mergeCell ref="A70:A75"/>
    <mergeCell ref="B70:B75"/>
    <mergeCell ref="C70:C75"/>
    <mergeCell ref="J70:J75"/>
    <mergeCell ref="K70:K75"/>
    <mergeCell ref="L70:L75"/>
    <mergeCell ref="M70:M75"/>
    <mergeCell ref="A64:A69"/>
    <mergeCell ref="B64:B69"/>
    <mergeCell ref="C64:C69"/>
    <mergeCell ref="J64:J69"/>
    <mergeCell ref="K64:K69"/>
    <mergeCell ref="L64:L69"/>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38:U38"/>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B19:U19"/>
    <mergeCell ref="N6:O11"/>
    <mergeCell ref="N12:O17"/>
    <mergeCell ref="M2:U2"/>
    <mergeCell ref="A3:U3"/>
    <mergeCell ref="A4:A5"/>
    <mergeCell ref="B4:B5"/>
    <mergeCell ref="C4:C5"/>
    <mergeCell ref="D4:I4"/>
    <mergeCell ref="J4:J5"/>
    <mergeCell ref="K4:K5"/>
    <mergeCell ref="L4:L5"/>
    <mergeCell ref="M4:M5"/>
    <mergeCell ref="N4:O5"/>
    <mergeCell ref="P4:U4"/>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6" max="434" man="1"/>
    <brk id="20" max="1048575" man="1"/>
  </colBreaks>
  <ignoredErrors>
    <ignoredError sqref="Q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2024-02-09T12:35:08Z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