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rlova\Documents\+ОТЧЕТЫ\Совет депупатов округа\"/>
    </mc:Choice>
  </mc:AlternateContent>
  <bookViews>
    <workbookView xWindow="-120" yWindow="-120" windowWidth="29040" windowHeight="15720"/>
  </bookViews>
  <sheets>
    <sheet name="Программа" sheetId="2" r:id="rId1"/>
  </sheets>
  <definedNames>
    <definedName name="_xlnm._FilterDatabase" localSheetId="0" hidden="1">Программа!$A$17:$V$428</definedName>
    <definedName name="_xlnm.Print_Area" localSheetId="0">Программа!$A$1:$U$435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U7" i="2"/>
  <c r="U13" i="2"/>
  <c r="Q239" i="2"/>
  <c r="Q238" i="2"/>
  <c r="Q237" i="2"/>
  <c r="Q236" i="2"/>
  <c r="Q235" i="2"/>
  <c r="Q229" i="2"/>
  <c r="Q230" i="2"/>
  <c r="Q231" i="2"/>
  <c r="Q232" i="2"/>
  <c r="Q233" i="2"/>
  <c r="Q224" i="2"/>
  <c r="Q217" i="2"/>
  <c r="Q218" i="2"/>
  <c r="Q213" i="2"/>
  <c r="Q214" i="2"/>
  <c r="Q215" i="2"/>
  <c r="Q211" i="2"/>
  <c r="Q212" i="2"/>
  <c r="Q209" i="2"/>
  <c r="Q208" i="2"/>
  <c r="Q207" i="2"/>
  <c r="Q206" i="2"/>
  <c r="Q205" i="2"/>
  <c r="Q193" i="2"/>
  <c r="Q194" i="2"/>
  <c r="Q195" i="2"/>
  <c r="Q196" i="2"/>
  <c r="Q197" i="2"/>
  <c r="Q199" i="2"/>
  <c r="Q200" i="2"/>
  <c r="Q201" i="2"/>
  <c r="Q202" i="2"/>
  <c r="Q203" i="2"/>
  <c r="Q191" i="2"/>
  <c r="Q190" i="2"/>
  <c r="Q189" i="2"/>
  <c r="Q188" i="2"/>
  <c r="Q187" i="2"/>
  <c r="Q185" i="2"/>
  <c r="Q184" i="2"/>
  <c r="Q183" i="2"/>
  <c r="Q182" i="2"/>
  <c r="Q181" i="2"/>
  <c r="Q179" i="2"/>
  <c r="Q178" i="2"/>
  <c r="Q177" i="2"/>
  <c r="Q176" i="2"/>
  <c r="Q175" i="2"/>
  <c r="Q170" i="2"/>
  <c r="Q163" i="2"/>
  <c r="Q164" i="2"/>
  <c r="Q165" i="2"/>
  <c r="Q166" i="2"/>
  <c r="Q167" i="2"/>
  <c r="Q161" i="2"/>
  <c r="Q160" i="2"/>
  <c r="Q159" i="2"/>
  <c r="Q158" i="2"/>
  <c r="Q157" i="2"/>
  <c r="Q153" i="2"/>
  <c r="Q152" i="2"/>
  <c r="Q151" i="2"/>
  <c r="Q150" i="2"/>
  <c r="Q149" i="2"/>
  <c r="Q147" i="2"/>
  <c r="Q146" i="2"/>
  <c r="Q145" i="2"/>
  <c r="Q144" i="2"/>
  <c r="Q143" i="2"/>
  <c r="Q141" i="2"/>
  <c r="Q140" i="2"/>
  <c r="Q139" i="2"/>
  <c r="Q138" i="2"/>
  <c r="Q137" i="2"/>
  <c r="Q135" i="2"/>
  <c r="Q134" i="2"/>
  <c r="Q133" i="2"/>
  <c r="Q132" i="2"/>
  <c r="Q131" i="2"/>
  <c r="Q129" i="2"/>
  <c r="Q128" i="2"/>
  <c r="Q127" i="2"/>
  <c r="Q126" i="2"/>
  <c r="Q125" i="2"/>
  <c r="Q119" i="2"/>
  <c r="Q120" i="2"/>
  <c r="Q121" i="2"/>
  <c r="Q122" i="2"/>
  <c r="Q123" i="2"/>
  <c r="Q113" i="2"/>
  <c r="Q114" i="2"/>
  <c r="Q115" i="2"/>
  <c r="Q116" i="2"/>
  <c r="Q117" i="2"/>
  <c r="Q101" i="2"/>
  <c r="Q111" i="2"/>
  <c r="Q110" i="2"/>
  <c r="Q109" i="2"/>
  <c r="Q108" i="2"/>
  <c r="Q107" i="2"/>
  <c r="Q105" i="2"/>
  <c r="Q104" i="2"/>
  <c r="Q103" i="2"/>
  <c r="Q102" i="2"/>
  <c r="Q99" i="2"/>
  <c r="Q98" i="2"/>
  <c r="Q97" i="2"/>
  <c r="Q96" i="2"/>
  <c r="Q95" i="2"/>
  <c r="Q93" i="2"/>
  <c r="Q92" i="2"/>
  <c r="Q91" i="2"/>
  <c r="Q90" i="2"/>
  <c r="Q89" i="2"/>
  <c r="Q87" i="2"/>
  <c r="Q86" i="2"/>
  <c r="Q85" i="2"/>
  <c r="Q84" i="2"/>
  <c r="Q83" i="2"/>
  <c r="Q78" i="2"/>
  <c r="Q79" i="2"/>
  <c r="Q80" i="2"/>
  <c r="Q81" i="2"/>
  <c r="Q77" i="2"/>
  <c r="Q71" i="2"/>
  <c r="Q72" i="2"/>
  <c r="Q73" i="2"/>
  <c r="Q74" i="2"/>
  <c r="Q75" i="2"/>
  <c r="Q70" i="2"/>
  <c r="Q65" i="2"/>
  <c r="Q66" i="2"/>
  <c r="Q67" i="2"/>
  <c r="Q68" i="2"/>
  <c r="Q69" i="2"/>
  <c r="Q64" i="2"/>
  <c r="Q59" i="2"/>
  <c r="Q60" i="2"/>
  <c r="Q61" i="2"/>
  <c r="Q62" i="2"/>
  <c r="Q63" i="2"/>
  <c r="Q40" i="2"/>
  <c r="Q41" i="2"/>
  <c r="Q42" i="2"/>
  <c r="Q43" i="2"/>
  <c r="Q44" i="2"/>
  <c r="Q46" i="2"/>
  <c r="Q47" i="2"/>
  <c r="Q48" i="2"/>
  <c r="Q49" i="2"/>
  <c r="Q50" i="2"/>
  <c r="Q52" i="2"/>
  <c r="Q53" i="2"/>
  <c r="Q54" i="2"/>
  <c r="Q55" i="2"/>
  <c r="Q56" i="2"/>
  <c r="Q33" i="2"/>
  <c r="Q34" i="2"/>
  <c r="Q35" i="2"/>
  <c r="Q36" i="2"/>
  <c r="Q37" i="2"/>
  <c r="Q28" i="2"/>
  <c r="Q29" i="2"/>
  <c r="Q30" i="2"/>
  <c r="Q31" i="2"/>
  <c r="Q22" i="2"/>
  <c r="Q23" i="2"/>
  <c r="Q24" i="2"/>
  <c r="Q25" i="2"/>
  <c r="Q27" i="2"/>
  <c r="Q21" i="2"/>
  <c r="F9" i="2" l="1"/>
  <c r="F10" i="2"/>
  <c r="F11" i="2"/>
  <c r="F15" i="2"/>
  <c r="F16" i="2"/>
  <c r="F17" i="2"/>
  <c r="R210" i="2" l="1"/>
  <c r="U304" i="2"/>
  <c r="U303" i="2"/>
  <c r="Q344" i="2" l="1"/>
  <c r="Q345" i="2"/>
  <c r="Q346" i="2"/>
  <c r="U411" i="2"/>
  <c r="T411" i="2"/>
  <c r="S411" i="2"/>
  <c r="R411" i="2"/>
  <c r="U312" i="2"/>
  <c r="T312" i="2" s="1"/>
  <c r="S312" i="2" s="1"/>
  <c r="R312" i="2" s="1"/>
  <c r="U311" i="2"/>
  <c r="T311" i="2" s="1"/>
  <c r="S311" i="2" s="1"/>
  <c r="R311" i="2" s="1"/>
  <c r="U310" i="2"/>
  <c r="T310" i="2" s="1"/>
  <c r="S310" i="2" s="1"/>
  <c r="R310" i="2" s="1"/>
  <c r="U306" i="2"/>
  <c r="T306" i="2" s="1"/>
  <c r="S306" i="2" s="1"/>
  <c r="R306" i="2" s="1"/>
  <c r="U305" i="2"/>
  <c r="T305" i="2" s="1"/>
  <c r="S305" i="2" s="1"/>
  <c r="R305" i="2" s="1"/>
  <c r="T304" i="2"/>
  <c r="S304" i="2" s="1"/>
  <c r="R304" i="2" s="1"/>
  <c r="Q406" i="2"/>
  <c r="Q407" i="2"/>
  <c r="Q408" i="2"/>
  <c r="Q409" i="2"/>
  <c r="Q394" i="2"/>
  <c r="Q395" i="2"/>
  <c r="Q396" i="2"/>
  <c r="Q397" i="2"/>
  <c r="Q393" i="2"/>
  <c r="Q355" i="2"/>
  <c r="Q354" i="2"/>
  <c r="Q353" i="2"/>
  <c r="Q352" i="2"/>
  <c r="Q351" i="2"/>
  <c r="Q315" i="2"/>
  <c r="Q316" i="2"/>
  <c r="Q317" i="2"/>
  <c r="Q275" i="2"/>
  <c r="Q274" i="2"/>
  <c r="Q273" i="2"/>
  <c r="Q272" i="2"/>
  <c r="Q271" i="2"/>
  <c r="Q269" i="2"/>
  <c r="Q268" i="2"/>
  <c r="Q267" i="2"/>
  <c r="Q266" i="2"/>
  <c r="Q265" i="2"/>
  <c r="Q350" i="2" l="1"/>
  <c r="Q308" i="2" l="1"/>
  <c r="S76" i="2"/>
  <c r="T76" i="2"/>
  <c r="U76" i="2"/>
  <c r="R76" i="2"/>
  <c r="Q76" i="2" l="1"/>
  <c r="U172" i="2"/>
  <c r="U171" i="2"/>
  <c r="S169" i="2"/>
  <c r="R169" i="2"/>
  <c r="Q169" i="2" s="1"/>
  <c r="T172" i="2" l="1"/>
  <c r="T171" i="2"/>
  <c r="U287" i="2"/>
  <c r="T287" i="2" s="1"/>
  <c r="S287" i="2" s="1"/>
  <c r="R287" i="2" s="1"/>
  <c r="Q287" i="2" s="1"/>
  <c r="U286" i="2"/>
  <c r="T286" i="2" s="1"/>
  <c r="S286" i="2" s="1"/>
  <c r="R286" i="2" s="1"/>
  <c r="Q286" i="2" s="1"/>
  <c r="U285" i="2"/>
  <c r="T285" i="2" s="1"/>
  <c r="S285" i="2" s="1"/>
  <c r="R285" i="2" s="1"/>
  <c r="Q285" i="2" s="1"/>
  <c r="Q284" i="2"/>
  <c r="Q283" i="2"/>
  <c r="S172" i="2" l="1"/>
  <c r="S171" i="2"/>
  <c r="U173" i="2"/>
  <c r="T173" i="2" l="1"/>
  <c r="R172" i="2"/>
  <c r="R171" i="2"/>
  <c r="Q367" i="2"/>
  <c r="Q366" i="2"/>
  <c r="Q365" i="2"/>
  <c r="Q364" i="2"/>
  <c r="Q363" i="2"/>
  <c r="U299" i="2"/>
  <c r="T299" i="2" s="1"/>
  <c r="S299" i="2" s="1"/>
  <c r="R299" i="2" s="1"/>
  <c r="Q299" i="2" s="1"/>
  <c r="U298" i="2"/>
  <c r="T298" i="2" s="1"/>
  <c r="U297" i="2"/>
  <c r="T297" i="2" s="1"/>
  <c r="S297" i="2" s="1"/>
  <c r="R297" i="2" s="1"/>
  <c r="Q297" i="2" s="1"/>
  <c r="Q296" i="2"/>
  <c r="Q295" i="2"/>
  <c r="U227" i="2"/>
  <c r="T227" i="2" s="1"/>
  <c r="S227" i="2" s="1"/>
  <c r="R227" i="2" s="1"/>
  <c r="Q227" i="2" s="1"/>
  <c r="U226" i="2"/>
  <c r="U225" i="2"/>
  <c r="R223" i="2"/>
  <c r="R7" i="2" s="1"/>
  <c r="U221" i="2"/>
  <c r="T221" i="2" s="1"/>
  <c r="S221" i="2" s="1"/>
  <c r="R221" i="2" s="1"/>
  <c r="Q221" i="2" s="1"/>
  <c r="U220" i="2"/>
  <c r="U219" i="2"/>
  <c r="R417" i="2"/>
  <c r="S417" i="2"/>
  <c r="T417" i="2"/>
  <c r="U417" i="2"/>
  <c r="R404" i="2"/>
  <c r="S404" i="2"/>
  <c r="T404" i="2"/>
  <c r="U404" i="2"/>
  <c r="Q405" i="2"/>
  <c r="Q404" i="2" s="1"/>
  <c r="U398" i="2"/>
  <c r="R398" i="2"/>
  <c r="S398" i="2"/>
  <c r="T398" i="2"/>
  <c r="R392" i="2"/>
  <c r="S392" i="2"/>
  <c r="T392" i="2"/>
  <c r="U392" i="2"/>
  <c r="R386" i="2"/>
  <c r="S386" i="2"/>
  <c r="T386" i="2"/>
  <c r="U386" i="2"/>
  <c r="R380" i="2"/>
  <c r="S380" i="2"/>
  <c r="T380" i="2"/>
  <c r="U380" i="2"/>
  <c r="R374" i="2"/>
  <c r="S374" i="2"/>
  <c r="T374" i="2"/>
  <c r="U374" i="2"/>
  <c r="R368" i="2"/>
  <c r="S368" i="2"/>
  <c r="T368" i="2"/>
  <c r="U368" i="2"/>
  <c r="R362" i="2"/>
  <c r="S362" i="2"/>
  <c r="T362" i="2"/>
  <c r="U362" i="2"/>
  <c r="R356" i="2"/>
  <c r="S356" i="2"/>
  <c r="T356" i="2"/>
  <c r="U356" i="2"/>
  <c r="R343" i="2"/>
  <c r="S343" i="2"/>
  <c r="T343" i="2"/>
  <c r="U343" i="2"/>
  <c r="R337" i="2"/>
  <c r="S337" i="2"/>
  <c r="T337" i="2"/>
  <c r="U337" i="2"/>
  <c r="R331" i="2"/>
  <c r="S331" i="2"/>
  <c r="T331" i="2"/>
  <c r="U331" i="2"/>
  <c r="R325" i="2"/>
  <c r="S325" i="2"/>
  <c r="T325" i="2"/>
  <c r="U325" i="2"/>
  <c r="R319" i="2"/>
  <c r="S319" i="2"/>
  <c r="T319" i="2"/>
  <c r="U319" i="2"/>
  <c r="R313" i="2"/>
  <c r="S313" i="2"/>
  <c r="T313" i="2"/>
  <c r="U313" i="2"/>
  <c r="R288" i="2"/>
  <c r="S288" i="2"/>
  <c r="T288" i="2"/>
  <c r="U288" i="2"/>
  <c r="R276" i="2"/>
  <c r="S276" i="2"/>
  <c r="T276" i="2"/>
  <c r="U276" i="2"/>
  <c r="R270" i="2"/>
  <c r="S270" i="2"/>
  <c r="T270" i="2"/>
  <c r="U270" i="2"/>
  <c r="R264" i="2"/>
  <c r="S264" i="2"/>
  <c r="T264" i="2"/>
  <c r="U264" i="2"/>
  <c r="R258" i="2"/>
  <c r="S258" i="2"/>
  <c r="T258" i="2"/>
  <c r="U258" i="2"/>
  <c r="R252" i="2"/>
  <c r="S252" i="2"/>
  <c r="T252" i="2"/>
  <c r="U252" i="2"/>
  <c r="R246" i="2"/>
  <c r="S246" i="2"/>
  <c r="T246" i="2"/>
  <c r="U246" i="2"/>
  <c r="R240" i="2"/>
  <c r="S240" i="2"/>
  <c r="T240" i="2"/>
  <c r="U240" i="2"/>
  <c r="R234" i="2"/>
  <c r="S234" i="2"/>
  <c r="T234" i="2"/>
  <c r="U234" i="2"/>
  <c r="R228" i="2"/>
  <c r="S228" i="2"/>
  <c r="T228" i="2"/>
  <c r="U228" i="2"/>
  <c r="S210" i="2"/>
  <c r="T210" i="2"/>
  <c r="U210" i="2"/>
  <c r="R204" i="2"/>
  <c r="S204" i="2"/>
  <c r="T204" i="2"/>
  <c r="U204" i="2"/>
  <c r="R198" i="2"/>
  <c r="S198" i="2"/>
  <c r="T198" i="2"/>
  <c r="U198" i="2"/>
  <c r="R192" i="2"/>
  <c r="S192" i="2"/>
  <c r="T192" i="2"/>
  <c r="U192" i="2"/>
  <c r="R186" i="2"/>
  <c r="S186" i="2"/>
  <c r="T186" i="2"/>
  <c r="U186" i="2"/>
  <c r="R180" i="2"/>
  <c r="S180" i="2"/>
  <c r="T180" i="2"/>
  <c r="U180" i="2"/>
  <c r="R174" i="2"/>
  <c r="S174" i="2"/>
  <c r="T174" i="2"/>
  <c r="U174" i="2"/>
  <c r="R162" i="2"/>
  <c r="S162" i="2"/>
  <c r="T162" i="2"/>
  <c r="U162" i="2"/>
  <c r="R156" i="2"/>
  <c r="S156" i="2"/>
  <c r="T156" i="2"/>
  <c r="U156" i="2"/>
  <c r="R148" i="2"/>
  <c r="S148" i="2"/>
  <c r="T148" i="2"/>
  <c r="U148" i="2"/>
  <c r="R142" i="2"/>
  <c r="S142" i="2"/>
  <c r="T142" i="2"/>
  <c r="U142" i="2"/>
  <c r="R136" i="2"/>
  <c r="S136" i="2"/>
  <c r="T136" i="2"/>
  <c r="U136" i="2"/>
  <c r="R130" i="2"/>
  <c r="S130" i="2"/>
  <c r="T130" i="2"/>
  <c r="U130" i="2"/>
  <c r="R124" i="2"/>
  <c r="S124" i="2"/>
  <c r="T124" i="2"/>
  <c r="U124" i="2"/>
  <c r="R118" i="2"/>
  <c r="S118" i="2"/>
  <c r="T118" i="2"/>
  <c r="U118" i="2"/>
  <c r="R112" i="2"/>
  <c r="S112" i="2"/>
  <c r="T112" i="2"/>
  <c r="U112" i="2"/>
  <c r="R106" i="2"/>
  <c r="S106" i="2"/>
  <c r="T106" i="2"/>
  <c r="U106" i="2"/>
  <c r="R100" i="2"/>
  <c r="S100" i="2"/>
  <c r="T100" i="2"/>
  <c r="U100" i="2"/>
  <c r="R94" i="2"/>
  <c r="S94" i="2"/>
  <c r="T94" i="2"/>
  <c r="U94" i="2"/>
  <c r="R88" i="2"/>
  <c r="S88" i="2"/>
  <c r="T88" i="2"/>
  <c r="U88" i="2"/>
  <c r="R82" i="2"/>
  <c r="S82" i="2"/>
  <c r="T82" i="2"/>
  <c r="U82" i="2"/>
  <c r="R58" i="2"/>
  <c r="S58" i="2"/>
  <c r="T58" i="2"/>
  <c r="U58" i="2"/>
  <c r="R51" i="2"/>
  <c r="S51" i="2"/>
  <c r="T51" i="2"/>
  <c r="R45" i="2"/>
  <c r="S45" i="2"/>
  <c r="T45" i="2"/>
  <c r="U45" i="2"/>
  <c r="R39" i="2"/>
  <c r="S39" i="2"/>
  <c r="T39" i="2"/>
  <c r="U39" i="2"/>
  <c r="R32" i="2"/>
  <c r="S32" i="2"/>
  <c r="T32" i="2"/>
  <c r="U32" i="2"/>
  <c r="R26" i="2"/>
  <c r="S26" i="2"/>
  <c r="T26" i="2"/>
  <c r="U26" i="2"/>
  <c r="T20" i="2"/>
  <c r="S20" i="2"/>
  <c r="R20" i="2"/>
  <c r="U20" i="2"/>
  <c r="T11" i="2" l="1"/>
  <c r="U9" i="2"/>
  <c r="U16" i="2"/>
  <c r="U10" i="2"/>
  <c r="U11" i="2"/>
  <c r="U15" i="2"/>
  <c r="Q171" i="2"/>
  <c r="Q172" i="2"/>
  <c r="Q223" i="2"/>
  <c r="R13" i="2"/>
  <c r="Q58" i="2"/>
  <c r="Q100" i="2"/>
  <c r="Q32" i="2"/>
  <c r="Q88" i="2"/>
  <c r="Q94" i="2"/>
  <c r="Q118" i="2"/>
  <c r="Q142" i="2"/>
  <c r="Q174" i="2"/>
  <c r="Q26" i="2"/>
  <c r="Q82" i="2"/>
  <c r="Q106" i="2"/>
  <c r="Q130" i="2"/>
  <c r="Q156" i="2"/>
  <c r="Q186" i="2"/>
  <c r="Q39" i="2"/>
  <c r="Q228" i="2"/>
  <c r="Q210" i="2"/>
  <c r="Q112" i="2"/>
  <c r="Q136" i="2"/>
  <c r="Q162" i="2"/>
  <c r="Q192" i="2"/>
  <c r="Q45" i="2"/>
  <c r="Q234" i="2"/>
  <c r="Q198" i="2"/>
  <c r="Q124" i="2"/>
  <c r="Q148" i="2"/>
  <c r="Q180" i="2"/>
  <c r="Q204" i="2"/>
  <c r="T225" i="2"/>
  <c r="S225" i="2" s="1"/>
  <c r="T220" i="2"/>
  <c r="U17" i="2"/>
  <c r="S173" i="2"/>
  <c r="S11" i="2" s="1"/>
  <c r="T17" i="2"/>
  <c r="T219" i="2"/>
  <c r="U222" i="2"/>
  <c r="U216" i="2"/>
  <c r="S298" i="2"/>
  <c r="R298" i="2" s="1"/>
  <c r="Q298" i="2" s="1"/>
  <c r="T294" i="2"/>
  <c r="U294" i="2"/>
  <c r="S282" i="2"/>
  <c r="U282" i="2"/>
  <c r="T282" i="2"/>
  <c r="T226" i="2"/>
  <c r="T15" i="2" l="1"/>
  <c r="T9" i="2"/>
  <c r="T16" i="2"/>
  <c r="T10" i="2"/>
  <c r="S220" i="2"/>
  <c r="R173" i="2"/>
  <c r="S17" i="2"/>
  <c r="T216" i="2"/>
  <c r="S226" i="2"/>
  <c r="S219" i="2"/>
  <c r="S9" i="2" s="1"/>
  <c r="S294" i="2"/>
  <c r="T222" i="2"/>
  <c r="R282" i="2"/>
  <c r="R225" i="2"/>
  <c r="Q225" i="2" s="1"/>
  <c r="S222" i="2"/>
  <c r="T424" i="2"/>
  <c r="T7" i="2" s="1"/>
  <c r="U423" i="2"/>
  <c r="Q362" i="2"/>
  <c r="Q173" i="2" l="1"/>
  <c r="R11" i="2"/>
  <c r="S10" i="2"/>
  <c r="S15" i="2"/>
  <c r="T13" i="2"/>
  <c r="S16" i="2"/>
  <c r="R226" i="2"/>
  <c r="R17" i="2"/>
  <c r="R220" i="2"/>
  <c r="R219" i="2"/>
  <c r="S216" i="2"/>
  <c r="S424" i="2"/>
  <c r="S7" i="2" s="1"/>
  <c r="T423" i="2"/>
  <c r="U168" i="2"/>
  <c r="R10" i="2" l="1"/>
  <c r="R15" i="2"/>
  <c r="R9" i="2"/>
  <c r="S13" i="2"/>
  <c r="Q220" i="2"/>
  <c r="R16" i="2"/>
  <c r="Q219" i="2"/>
  <c r="R222" i="2"/>
  <c r="Q222" i="2" s="1"/>
  <c r="Q226" i="2"/>
  <c r="R216" i="2"/>
  <c r="Q216" i="2" s="1"/>
  <c r="Q7" i="2"/>
  <c r="R423" i="2"/>
  <c r="S423" i="2"/>
  <c r="T168" i="2"/>
  <c r="S168" i="2" l="1"/>
  <c r="R168" i="2" l="1"/>
  <c r="Q168" i="2" s="1"/>
  <c r="Q282" i="2"/>
  <c r="Q264" i="2"/>
  <c r="Q277" i="2" l="1"/>
  <c r="Q278" i="2"/>
  <c r="Q279" i="2"/>
  <c r="Q280" i="2"/>
  <c r="Q281" i="2"/>
  <c r="Q276" i="2" l="1"/>
  <c r="Q270" i="2"/>
  <c r="Q314" i="2" l="1"/>
  <c r="U309" i="2"/>
  <c r="U14" i="2" s="1"/>
  <c r="T303" i="2"/>
  <c r="U8" i="2" l="1"/>
  <c r="U6" i="2" s="1"/>
  <c r="T309" i="2"/>
  <c r="T8" i="2" s="1"/>
  <c r="R303" i="2"/>
  <c r="Q428" i="2"/>
  <c r="Q427" i="2"/>
  <c r="Q426" i="2"/>
  <c r="Q425" i="2"/>
  <c r="Q424" i="2"/>
  <c r="Q422" i="2"/>
  <c r="Q421" i="2"/>
  <c r="Q420" i="2"/>
  <c r="Q419" i="2"/>
  <c r="Q418" i="2"/>
  <c r="Q416" i="2"/>
  <c r="Q415" i="2"/>
  <c r="Q414" i="2"/>
  <c r="Q413" i="2"/>
  <c r="Q412" i="2"/>
  <c r="Q403" i="2"/>
  <c r="Q402" i="2"/>
  <c r="Q401" i="2"/>
  <c r="Q400" i="2"/>
  <c r="Q399" i="2"/>
  <c r="Q391" i="2"/>
  <c r="Q390" i="2"/>
  <c r="Q389" i="2"/>
  <c r="Q388" i="2"/>
  <c r="Q387" i="2"/>
  <c r="Q385" i="2"/>
  <c r="Q384" i="2"/>
  <c r="Q383" i="2"/>
  <c r="Q382" i="2"/>
  <c r="Q381" i="2"/>
  <c r="Q379" i="2"/>
  <c r="Q378" i="2"/>
  <c r="Q377" i="2"/>
  <c r="Q376" i="2"/>
  <c r="Q375" i="2"/>
  <c r="Q373" i="2"/>
  <c r="Q372" i="2"/>
  <c r="Q371" i="2"/>
  <c r="Q370" i="2"/>
  <c r="Q369" i="2"/>
  <c r="Q361" i="2"/>
  <c r="Q360" i="2"/>
  <c r="Q359" i="2"/>
  <c r="Q358" i="2"/>
  <c r="Q357" i="2"/>
  <c r="Q348" i="2"/>
  <c r="Q347" i="2"/>
  <c r="Q342" i="2"/>
  <c r="Q341" i="2"/>
  <c r="Q340" i="2"/>
  <c r="Q339" i="2"/>
  <c r="Q338" i="2"/>
  <c r="Q336" i="2"/>
  <c r="Q335" i="2"/>
  <c r="Q334" i="2"/>
  <c r="Q333" i="2"/>
  <c r="Q332" i="2"/>
  <c r="Q330" i="2"/>
  <c r="Q329" i="2"/>
  <c r="Q328" i="2"/>
  <c r="Q327" i="2"/>
  <c r="Q326" i="2"/>
  <c r="Q324" i="2"/>
  <c r="Q323" i="2"/>
  <c r="Q322" i="2"/>
  <c r="Q321" i="2"/>
  <c r="Q320" i="2"/>
  <c r="Q318" i="2"/>
  <c r="Q312" i="2"/>
  <c r="Q311" i="2"/>
  <c r="Q310" i="2"/>
  <c r="Q306" i="2"/>
  <c r="Q305" i="2"/>
  <c r="Q304" i="2"/>
  <c r="Q303" i="2"/>
  <c r="Q293" i="2"/>
  <c r="Q292" i="2"/>
  <c r="Q291" i="2"/>
  <c r="Q290" i="2"/>
  <c r="Q289" i="2"/>
  <c r="Q263" i="2"/>
  <c r="Q262" i="2"/>
  <c r="Q261" i="2"/>
  <c r="Q260" i="2"/>
  <c r="Q259" i="2"/>
  <c r="Q257" i="2"/>
  <c r="Q256" i="2"/>
  <c r="Q255" i="2"/>
  <c r="Q254" i="2"/>
  <c r="Q253" i="2"/>
  <c r="Q251" i="2"/>
  <c r="Q250" i="2"/>
  <c r="Q249" i="2"/>
  <c r="Q248" i="2"/>
  <c r="Q247" i="2"/>
  <c r="Q245" i="2"/>
  <c r="Q244" i="2"/>
  <c r="Q243" i="2"/>
  <c r="Q242" i="2"/>
  <c r="Q241" i="2"/>
  <c r="Q16" i="2"/>
  <c r="Q17" i="2"/>
  <c r="Q9" i="2"/>
  <c r="Q10" i="2"/>
  <c r="Q11" i="2"/>
  <c r="I15" i="2"/>
  <c r="I10" i="2"/>
  <c r="F112" i="2"/>
  <c r="G112" i="2"/>
  <c r="H112" i="2"/>
  <c r="I112" i="2"/>
  <c r="E114" i="2"/>
  <c r="E115" i="2"/>
  <c r="E116" i="2"/>
  <c r="E117" i="2"/>
  <c r="E113" i="2"/>
  <c r="F106" i="2"/>
  <c r="G106" i="2"/>
  <c r="H106" i="2"/>
  <c r="I106" i="2"/>
  <c r="E108" i="2"/>
  <c r="E109" i="2"/>
  <c r="E110" i="2"/>
  <c r="E111" i="2"/>
  <c r="E107" i="2"/>
  <c r="E101" i="2"/>
  <c r="E100" i="2" s="1"/>
  <c r="F118" i="2"/>
  <c r="G118" i="2"/>
  <c r="H118" i="2"/>
  <c r="I118" i="2"/>
  <c r="E119" i="2"/>
  <c r="E118" i="2" s="1"/>
  <c r="T14" i="2" l="1"/>
  <c r="Q15" i="2"/>
  <c r="S309" i="2"/>
  <c r="S8" i="2" s="1"/>
  <c r="R294" i="2"/>
  <c r="Q294" i="2"/>
  <c r="Q417" i="2"/>
  <c r="Q368" i="2"/>
  <c r="Q331" i="2"/>
  <c r="Q380" i="2"/>
  <c r="Q240" i="2"/>
  <c r="Q343" i="2"/>
  <c r="Q411" i="2"/>
  <c r="Q252" i="2"/>
  <c r="Q423" i="2"/>
  <c r="Q386" i="2"/>
  <c r="Q246" i="2"/>
  <c r="Q258" i="2"/>
  <c r="Q288" i="2"/>
  <c r="Q325" i="2"/>
  <c r="Q356" i="2"/>
  <c r="Q392" i="2"/>
  <c r="Q337" i="2"/>
  <c r="Q374" i="2"/>
  <c r="Q398" i="2"/>
  <c r="Q313" i="2"/>
  <c r="Q319" i="2"/>
  <c r="Q20" i="2"/>
  <c r="E112" i="2"/>
  <c r="E106" i="2"/>
  <c r="F170" i="2"/>
  <c r="F8" i="2" s="1"/>
  <c r="R309" i="2" l="1"/>
  <c r="R8" i="2" s="1"/>
  <c r="S14" i="2"/>
  <c r="Q309" i="2"/>
  <c r="S6" i="2"/>
  <c r="T6" i="2"/>
  <c r="R14" i="2" l="1"/>
  <c r="H7" i="2" l="1"/>
  <c r="H8" i="2"/>
  <c r="H9" i="2"/>
  <c r="H10" i="2"/>
  <c r="H11" i="2"/>
  <c r="G7" i="2"/>
  <c r="G8" i="2"/>
  <c r="G9" i="2"/>
  <c r="G10" i="2"/>
  <c r="G11" i="2"/>
  <c r="F7" i="2"/>
  <c r="I16" i="2"/>
  <c r="I17" i="2"/>
  <c r="H13" i="2"/>
  <c r="H14" i="2"/>
  <c r="H15" i="2"/>
  <c r="H16" i="2"/>
  <c r="H17" i="2"/>
  <c r="G13" i="2"/>
  <c r="G14" i="2"/>
  <c r="G15" i="2"/>
  <c r="G16" i="2"/>
  <c r="G17" i="2"/>
  <c r="E9" i="2" l="1"/>
  <c r="V9" i="2" s="1"/>
  <c r="E15" i="2"/>
  <c r="V15" i="2" s="1"/>
  <c r="E428" i="2" l="1"/>
  <c r="E427" i="2"/>
  <c r="E426" i="2"/>
  <c r="E425" i="2"/>
  <c r="E424" i="2"/>
  <c r="H423" i="2"/>
  <c r="G423" i="2"/>
  <c r="F423" i="2"/>
  <c r="E422" i="2"/>
  <c r="E421" i="2"/>
  <c r="E420" i="2"/>
  <c r="E419" i="2"/>
  <c r="E418" i="2"/>
  <c r="H417" i="2"/>
  <c r="G417" i="2"/>
  <c r="F417" i="2"/>
  <c r="E416" i="2"/>
  <c r="E415" i="2"/>
  <c r="E414" i="2"/>
  <c r="E413" i="2"/>
  <c r="E412" i="2"/>
  <c r="I411" i="2"/>
  <c r="H411" i="2"/>
  <c r="G411" i="2"/>
  <c r="F411" i="2"/>
  <c r="E409" i="2"/>
  <c r="E408" i="2"/>
  <c r="E407" i="2"/>
  <c r="E406" i="2"/>
  <c r="E405" i="2"/>
  <c r="I404" i="2"/>
  <c r="H404" i="2"/>
  <c r="G404" i="2"/>
  <c r="F404" i="2"/>
  <c r="E403" i="2"/>
  <c r="E402" i="2"/>
  <c r="E401" i="2"/>
  <c r="E400" i="2"/>
  <c r="E399" i="2"/>
  <c r="I398" i="2"/>
  <c r="H398" i="2"/>
  <c r="G398" i="2"/>
  <c r="F398" i="2"/>
  <c r="E397" i="2"/>
  <c r="E396" i="2"/>
  <c r="E395" i="2"/>
  <c r="E394" i="2"/>
  <c r="E393" i="2"/>
  <c r="I392" i="2"/>
  <c r="H392" i="2"/>
  <c r="G392" i="2"/>
  <c r="F392" i="2"/>
  <c r="E391" i="2"/>
  <c r="E390" i="2"/>
  <c r="E389" i="2"/>
  <c r="E388" i="2"/>
  <c r="E387" i="2"/>
  <c r="I386" i="2"/>
  <c r="H386" i="2"/>
  <c r="G386" i="2"/>
  <c r="F386" i="2"/>
  <c r="E385" i="2"/>
  <c r="E384" i="2"/>
  <c r="E383" i="2"/>
  <c r="E382" i="2"/>
  <c r="E381" i="2"/>
  <c r="I380" i="2"/>
  <c r="H380" i="2"/>
  <c r="G380" i="2"/>
  <c r="F380" i="2"/>
  <c r="E379" i="2"/>
  <c r="E378" i="2"/>
  <c r="E377" i="2"/>
  <c r="E376" i="2"/>
  <c r="E375" i="2"/>
  <c r="I374" i="2"/>
  <c r="H374" i="2"/>
  <c r="G374" i="2"/>
  <c r="F374" i="2"/>
  <c r="E373" i="2"/>
  <c r="E372" i="2"/>
  <c r="E371" i="2"/>
  <c r="E370" i="2"/>
  <c r="E369" i="2"/>
  <c r="I368" i="2"/>
  <c r="H368" i="2"/>
  <c r="G368" i="2"/>
  <c r="F368" i="2"/>
  <c r="E367" i="2"/>
  <c r="E366" i="2"/>
  <c r="E365" i="2"/>
  <c r="E364" i="2"/>
  <c r="E363" i="2"/>
  <c r="I362" i="2"/>
  <c r="H362" i="2"/>
  <c r="G362" i="2"/>
  <c r="F362" i="2"/>
  <c r="E361" i="2"/>
  <c r="E360" i="2"/>
  <c r="E359" i="2"/>
  <c r="E358" i="2"/>
  <c r="E357" i="2"/>
  <c r="I356" i="2"/>
  <c r="H356" i="2"/>
  <c r="G356" i="2"/>
  <c r="F356" i="2"/>
  <c r="E355" i="2"/>
  <c r="E354" i="2"/>
  <c r="E353" i="2"/>
  <c r="E352" i="2"/>
  <c r="E351" i="2"/>
  <c r="I350" i="2"/>
  <c r="H350" i="2"/>
  <c r="G350" i="2"/>
  <c r="F350" i="2"/>
  <c r="E348" i="2"/>
  <c r="E347" i="2"/>
  <c r="E346" i="2"/>
  <c r="E345" i="2"/>
  <c r="E344" i="2"/>
  <c r="I343" i="2"/>
  <c r="H343" i="2"/>
  <c r="G343" i="2"/>
  <c r="F343" i="2"/>
  <c r="E342" i="2"/>
  <c r="E341" i="2"/>
  <c r="E340" i="2"/>
  <c r="E339" i="2"/>
  <c r="E338" i="2"/>
  <c r="I337" i="2"/>
  <c r="H337" i="2"/>
  <c r="G337" i="2"/>
  <c r="F337" i="2"/>
  <c r="E336" i="2"/>
  <c r="E335" i="2"/>
  <c r="E334" i="2"/>
  <c r="E333" i="2"/>
  <c r="E332" i="2"/>
  <c r="I331" i="2"/>
  <c r="H331" i="2"/>
  <c r="G331" i="2"/>
  <c r="F331" i="2"/>
  <c r="E330" i="2"/>
  <c r="E329" i="2"/>
  <c r="E328" i="2"/>
  <c r="E327" i="2"/>
  <c r="E326" i="2"/>
  <c r="I325" i="2"/>
  <c r="H325" i="2"/>
  <c r="G325" i="2"/>
  <c r="F325" i="2"/>
  <c r="E324" i="2"/>
  <c r="E323" i="2"/>
  <c r="E322" i="2"/>
  <c r="E321" i="2"/>
  <c r="E320" i="2"/>
  <c r="I319" i="2"/>
  <c r="H319" i="2"/>
  <c r="G319" i="2"/>
  <c r="F319" i="2"/>
  <c r="E318" i="2"/>
  <c r="E317" i="2"/>
  <c r="E316" i="2"/>
  <c r="E315" i="2"/>
  <c r="E314" i="2"/>
  <c r="I313" i="2"/>
  <c r="H313" i="2"/>
  <c r="G313" i="2"/>
  <c r="F313" i="2"/>
  <c r="E312" i="2"/>
  <c r="E311" i="2"/>
  <c r="E310" i="2"/>
  <c r="E309" i="2"/>
  <c r="E308" i="2"/>
  <c r="I307" i="2"/>
  <c r="H307" i="2"/>
  <c r="G307" i="2"/>
  <c r="F307" i="2"/>
  <c r="E306" i="2"/>
  <c r="E305" i="2"/>
  <c r="E304" i="2"/>
  <c r="E303" i="2"/>
  <c r="E302" i="2"/>
  <c r="I301" i="2"/>
  <c r="H301" i="2"/>
  <c r="G301" i="2"/>
  <c r="F301" i="2"/>
  <c r="E299" i="2"/>
  <c r="E298" i="2"/>
  <c r="E297" i="2"/>
  <c r="E296" i="2"/>
  <c r="E295" i="2"/>
  <c r="I294" i="2"/>
  <c r="H294" i="2"/>
  <c r="G294" i="2"/>
  <c r="F294" i="2"/>
  <c r="E293" i="2"/>
  <c r="E292" i="2"/>
  <c r="E291" i="2"/>
  <c r="E290" i="2"/>
  <c r="E289" i="2"/>
  <c r="I288" i="2"/>
  <c r="H288" i="2"/>
  <c r="G288" i="2"/>
  <c r="F288" i="2"/>
  <c r="E287" i="2"/>
  <c r="E286" i="2"/>
  <c r="E285" i="2"/>
  <c r="E284" i="2"/>
  <c r="E283" i="2"/>
  <c r="I282" i="2"/>
  <c r="H282" i="2"/>
  <c r="G282" i="2"/>
  <c r="F282" i="2"/>
  <c r="E281" i="2"/>
  <c r="E280" i="2"/>
  <c r="E279" i="2"/>
  <c r="E278" i="2"/>
  <c r="E277" i="2"/>
  <c r="I276" i="2"/>
  <c r="H276" i="2"/>
  <c r="G276" i="2"/>
  <c r="F276" i="2"/>
  <c r="E275" i="2"/>
  <c r="E274" i="2"/>
  <c r="E273" i="2"/>
  <c r="E272" i="2"/>
  <c r="E271" i="2"/>
  <c r="I270" i="2"/>
  <c r="H270" i="2"/>
  <c r="G270" i="2"/>
  <c r="F270" i="2"/>
  <c r="E269" i="2"/>
  <c r="E268" i="2"/>
  <c r="E267" i="2"/>
  <c r="E266" i="2"/>
  <c r="E265" i="2"/>
  <c r="I264" i="2"/>
  <c r="H264" i="2"/>
  <c r="G264" i="2"/>
  <c r="F264" i="2"/>
  <c r="E263" i="2"/>
  <c r="E262" i="2"/>
  <c r="E261" i="2"/>
  <c r="E260" i="2"/>
  <c r="E259" i="2"/>
  <c r="I258" i="2"/>
  <c r="H258" i="2"/>
  <c r="G258" i="2"/>
  <c r="F258" i="2"/>
  <c r="E257" i="2"/>
  <c r="E256" i="2"/>
  <c r="E255" i="2"/>
  <c r="E254" i="2"/>
  <c r="E253" i="2"/>
  <c r="I252" i="2"/>
  <c r="H252" i="2"/>
  <c r="G252" i="2"/>
  <c r="F252" i="2"/>
  <c r="E251" i="2"/>
  <c r="E250" i="2"/>
  <c r="E249" i="2"/>
  <c r="E248" i="2"/>
  <c r="E247" i="2"/>
  <c r="I246" i="2"/>
  <c r="H246" i="2"/>
  <c r="G246" i="2"/>
  <c r="F246" i="2"/>
  <c r="E245" i="2"/>
  <c r="E244" i="2"/>
  <c r="E243" i="2"/>
  <c r="E242" i="2"/>
  <c r="E241" i="2"/>
  <c r="I240" i="2"/>
  <c r="H240" i="2"/>
  <c r="G240" i="2"/>
  <c r="F240" i="2"/>
  <c r="E239" i="2"/>
  <c r="E238" i="2"/>
  <c r="E237" i="2"/>
  <c r="E236" i="2"/>
  <c r="E235" i="2"/>
  <c r="I234" i="2"/>
  <c r="H234" i="2"/>
  <c r="G234" i="2"/>
  <c r="F234" i="2"/>
  <c r="E233" i="2"/>
  <c r="E232" i="2"/>
  <c r="E231" i="2"/>
  <c r="E230" i="2"/>
  <c r="E229" i="2"/>
  <c r="I228" i="2"/>
  <c r="H228" i="2"/>
  <c r="G228" i="2"/>
  <c r="F228" i="2"/>
  <c r="E227" i="2"/>
  <c r="E226" i="2"/>
  <c r="E225" i="2"/>
  <c r="E224" i="2"/>
  <c r="E223" i="2"/>
  <c r="I222" i="2"/>
  <c r="H222" i="2"/>
  <c r="G222" i="2"/>
  <c r="F222" i="2"/>
  <c r="E221" i="2"/>
  <c r="E220" i="2"/>
  <c r="E219" i="2"/>
  <c r="E218" i="2"/>
  <c r="E217" i="2"/>
  <c r="I216" i="2"/>
  <c r="H216" i="2"/>
  <c r="G216" i="2"/>
  <c r="F216" i="2"/>
  <c r="E215" i="2"/>
  <c r="E214" i="2"/>
  <c r="E213" i="2"/>
  <c r="E212" i="2"/>
  <c r="E211" i="2"/>
  <c r="I210" i="2"/>
  <c r="H210" i="2"/>
  <c r="G210" i="2"/>
  <c r="F210" i="2"/>
  <c r="E209" i="2"/>
  <c r="E208" i="2"/>
  <c r="E207" i="2"/>
  <c r="I206" i="2"/>
  <c r="I205" i="2"/>
  <c r="H204" i="2"/>
  <c r="G204" i="2"/>
  <c r="F204" i="2"/>
  <c r="E203" i="2"/>
  <c r="E202" i="2"/>
  <c r="E201" i="2"/>
  <c r="E200" i="2"/>
  <c r="E199" i="2"/>
  <c r="I198" i="2"/>
  <c r="H198" i="2"/>
  <c r="G198" i="2"/>
  <c r="F198" i="2"/>
  <c r="E197" i="2"/>
  <c r="E196" i="2"/>
  <c r="E195" i="2"/>
  <c r="E194" i="2"/>
  <c r="E193" i="2"/>
  <c r="I192" i="2"/>
  <c r="H192" i="2"/>
  <c r="G192" i="2"/>
  <c r="F192" i="2"/>
  <c r="E191" i="2"/>
  <c r="E190" i="2"/>
  <c r="E189" i="2"/>
  <c r="E188" i="2"/>
  <c r="E187" i="2"/>
  <c r="I186" i="2"/>
  <c r="H186" i="2"/>
  <c r="G186" i="2"/>
  <c r="F186" i="2"/>
  <c r="E185" i="2"/>
  <c r="E184" i="2"/>
  <c r="E183" i="2"/>
  <c r="E182" i="2"/>
  <c r="E181" i="2"/>
  <c r="I180" i="2"/>
  <c r="H180" i="2"/>
  <c r="G180" i="2"/>
  <c r="F180" i="2"/>
  <c r="E179" i="2"/>
  <c r="E178" i="2"/>
  <c r="E177" i="2"/>
  <c r="E176" i="2"/>
  <c r="E175" i="2"/>
  <c r="I174" i="2"/>
  <c r="H174" i="2"/>
  <c r="G174" i="2"/>
  <c r="F174" i="2"/>
  <c r="E173" i="2"/>
  <c r="E172" i="2"/>
  <c r="E171" i="2"/>
  <c r="E170" i="2"/>
  <c r="E169" i="2"/>
  <c r="I168" i="2"/>
  <c r="H168" i="2"/>
  <c r="G168" i="2"/>
  <c r="F168" i="2"/>
  <c r="E167" i="2"/>
  <c r="E166" i="2"/>
  <c r="E165" i="2"/>
  <c r="E164" i="2"/>
  <c r="E163" i="2"/>
  <c r="I162" i="2"/>
  <c r="H162" i="2"/>
  <c r="G162" i="2"/>
  <c r="F162" i="2"/>
  <c r="E161" i="2"/>
  <c r="E160" i="2"/>
  <c r="E159" i="2"/>
  <c r="E158" i="2"/>
  <c r="E157" i="2"/>
  <c r="I156" i="2"/>
  <c r="H156" i="2"/>
  <c r="G156" i="2"/>
  <c r="F156" i="2"/>
  <c r="F14" i="2" s="1"/>
  <c r="E153" i="2"/>
  <c r="E152" i="2"/>
  <c r="E151" i="2"/>
  <c r="E150" i="2"/>
  <c r="E149" i="2"/>
  <c r="H148" i="2"/>
  <c r="G148" i="2"/>
  <c r="F148" i="2"/>
  <c r="E147" i="2"/>
  <c r="E146" i="2"/>
  <c r="E145" i="2"/>
  <c r="E144" i="2"/>
  <c r="E143" i="2"/>
  <c r="I142" i="2"/>
  <c r="H142" i="2"/>
  <c r="G142" i="2"/>
  <c r="F142" i="2"/>
  <c r="E141" i="2"/>
  <c r="E140" i="2"/>
  <c r="E139" i="2"/>
  <c r="E138" i="2"/>
  <c r="E137" i="2"/>
  <c r="I136" i="2"/>
  <c r="H136" i="2"/>
  <c r="G136" i="2"/>
  <c r="F136" i="2"/>
  <c r="E135" i="2"/>
  <c r="E134" i="2"/>
  <c r="E133" i="2"/>
  <c r="E132" i="2"/>
  <c r="E131" i="2"/>
  <c r="I130" i="2"/>
  <c r="H130" i="2"/>
  <c r="G130" i="2"/>
  <c r="F130" i="2"/>
  <c r="E125" i="2"/>
  <c r="E124" i="2" s="1"/>
  <c r="I124" i="2"/>
  <c r="H124" i="2"/>
  <c r="G124" i="2"/>
  <c r="F124" i="2"/>
  <c r="I100" i="2"/>
  <c r="H100" i="2"/>
  <c r="G100" i="2"/>
  <c r="F100" i="2"/>
  <c r="E95" i="2"/>
  <c r="E94" i="2" s="1"/>
  <c r="I94" i="2"/>
  <c r="H94" i="2"/>
  <c r="G94" i="2"/>
  <c r="F94" i="2"/>
  <c r="E93" i="2"/>
  <c r="E92" i="2"/>
  <c r="E91" i="2"/>
  <c r="E90" i="2"/>
  <c r="E89" i="2"/>
  <c r="I88" i="2"/>
  <c r="H88" i="2"/>
  <c r="G88" i="2"/>
  <c r="F88" i="2"/>
  <c r="E87" i="2"/>
  <c r="E86" i="2"/>
  <c r="E85" i="2"/>
  <c r="E84" i="2"/>
  <c r="E83" i="2"/>
  <c r="I82" i="2"/>
  <c r="H82" i="2"/>
  <c r="G82" i="2"/>
  <c r="F82" i="2"/>
  <c r="E81" i="2"/>
  <c r="E80" i="2"/>
  <c r="E79" i="2"/>
  <c r="E78" i="2"/>
  <c r="E77" i="2"/>
  <c r="I76" i="2"/>
  <c r="H76" i="2"/>
  <c r="G76" i="2"/>
  <c r="F76" i="2"/>
  <c r="E75" i="2"/>
  <c r="E74" i="2"/>
  <c r="E73" i="2"/>
  <c r="E72" i="2"/>
  <c r="E71" i="2"/>
  <c r="I70" i="2"/>
  <c r="H70" i="2"/>
  <c r="G70" i="2"/>
  <c r="F70" i="2"/>
  <c r="E69" i="2"/>
  <c r="E68" i="2"/>
  <c r="E67" i="2"/>
  <c r="E66" i="2"/>
  <c r="E65" i="2"/>
  <c r="I64" i="2"/>
  <c r="H64" i="2"/>
  <c r="G64" i="2"/>
  <c r="F64" i="2"/>
  <c r="I63" i="2"/>
  <c r="I11" i="2" s="1"/>
  <c r="E62" i="2"/>
  <c r="E61" i="2"/>
  <c r="E60" i="2"/>
  <c r="I59" i="2"/>
  <c r="H58" i="2"/>
  <c r="G58" i="2"/>
  <c r="F58" i="2"/>
  <c r="E56" i="2"/>
  <c r="E55" i="2"/>
  <c r="E54" i="2"/>
  <c r="E53" i="2"/>
  <c r="E52" i="2"/>
  <c r="I51" i="2"/>
  <c r="H51" i="2"/>
  <c r="G51" i="2"/>
  <c r="F51" i="2"/>
  <c r="E50" i="2"/>
  <c r="E49" i="2"/>
  <c r="E48" i="2"/>
  <c r="E47" i="2"/>
  <c r="E46" i="2"/>
  <c r="I45" i="2"/>
  <c r="H45" i="2"/>
  <c r="G45" i="2"/>
  <c r="F45" i="2"/>
  <c r="E44" i="2"/>
  <c r="E43" i="2"/>
  <c r="E42" i="2"/>
  <c r="E41" i="2"/>
  <c r="E40" i="2"/>
  <c r="I39" i="2"/>
  <c r="H39" i="2"/>
  <c r="G39" i="2"/>
  <c r="F39" i="2"/>
  <c r="E37" i="2"/>
  <c r="E36" i="2"/>
  <c r="E35" i="2"/>
  <c r="E34" i="2"/>
  <c r="E33" i="2"/>
  <c r="I32" i="2"/>
  <c r="H32" i="2"/>
  <c r="G32" i="2"/>
  <c r="F32" i="2"/>
  <c r="E31" i="2"/>
  <c r="E30" i="2"/>
  <c r="E29" i="2"/>
  <c r="E28" i="2"/>
  <c r="E27" i="2"/>
  <c r="I26" i="2"/>
  <c r="H26" i="2"/>
  <c r="G26" i="2"/>
  <c r="F26" i="2"/>
  <c r="E25" i="2"/>
  <c r="E24" i="2"/>
  <c r="E23" i="2"/>
  <c r="E22" i="2"/>
  <c r="E21" i="2"/>
  <c r="I20" i="2"/>
  <c r="H20" i="2"/>
  <c r="G20" i="2"/>
  <c r="F20" i="2"/>
  <c r="E16" i="2"/>
  <c r="V16" i="2" s="1"/>
  <c r="E10" i="2"/>
  <c r="V10" i="2" s="1"/>
  <c r="H6" i="2"/>
  <c r="F13" i="2" l="1"/>
  <c r="F12" i="2"/>
  <c r="E32" i="2"/>
  <c r="E148" i="2"/>
  <c r="E392" i="2"/>
  <c r="E192" i="2"/>
  <c r="E88" i="2"/>
  <c r="E142" i="2"/>
  <c r="I8" i="2"/>
  <c r="E8" i="2" s="1"/>
  <c r="I14" i="2"/>
  <c r="E14" i="2" s="1"/>
  <c r="E368" i="2"/>
  <c r="E374" i="2"/>
  <c r="I7" i="2"/>
  <c r="E76" i="2"/>
  <c r="E82" i="2"/>
  <c r="E404" i="2"/>
  <c r="E417" i="2"/>
  <c r="E423" i="2"/>
  <c r="I13" i="2"/>
  <c r="E240" i="2"/>
  <c r="E294" i="2"/>
  <c r="E228" i="2"/>
  <c r="E26" i="2"/>
  <c r="E51" i="2"/>
  <c r="E186" i="2"/>
  <c r="E70" i="2"/>
  <c r="E136" i="2"/>
  <c r="E162" i="2"/>
  <c r="E264" i="2"/>
  <c r="E282" i="2"/>
  <c r="E337" i="2"/>
  <c r="E362" i="2"/>
  <c r="E45" i="2"/>
  <c r="E174" i="2"/>
  <c r="H12" i="2"/>
  <c r="E59" i="2"/>
  <c r="E168" i="2"/>
  <c r="E252" i="2"/>
  <c r="E270" i="2"/>
  <c r="E325" i="2"/>
  <c r="E343" i="2"/>
  <c r="E246" i="2"/>
  <c r="E319" i="2"/>
  <c r="E398" i="2"/>
  <c r="E198" i="2"/>
  <c r="E180" i="2"/>
  <c r="E276" i="2"/>
  <c r="E156" i="2"/>
  <c r="E258" i="2"/>
  <c r="E331" i="2"/>
  <c r="E130" i="2"/>
  <c r="E234" i="2"/>
  <c r="E307" i="2"/>
  <c r="E386" i="2"/>
  <c r="E206" i="2"/>
  <c r="E350" i="2"/>
  <c r="E205" i="2"/>
  <c r="E216" i="2"/>
  <c r="E288" i="2"/>
  <c r="I204" i="2"/>
  <c r="E210" i="2"/>
  <c r="E356" i="2"/>
  <c r="E411" i="2"/>
  <c r="E39" i="2"/>
  <c r="E301" i="2"/>
  <c r="E380" i="2"/>
  <c r="E17" i="2"/>
  <c r="V17" i="2" s="1"/>
  <c r="E11" i="2"/>
  <c r="V11" i="2" s="1"/>
  <c r="E313" i="2"/>
  <c r="E222" i="2"/>
  <c r="G12" i="2"/>
  <c r="G6" i="2"/>
  <c r="E64" i="2"/>
  <c r="I58" i="2"/>
  <c r="F6" i="2"/>
  <c r="E20" i="2"/>
  <c r="E63" i="2"/>
  <c r="I12" i="2" l="1"/>
  <c r="E12" i="2" s="1"/>
  <c r="E7" i="2"/>
  <c r="E6" i="2" s="1"/>
  <c r="I6" i="2"/>
  <c r="E204" i="2"/>
  <c r="E58" i="2"/>
  <c r="E13" i="2"/>
  <c r="R6" i="2" l="1"/>
  <c r="V7" i="2" l="1"/>
  <c r="R301" i="2"/>
  <c r="R307" i="2"/>
  <c r="R12" i="2" s="1"/>
  <c r="S301" i="2"/>
  <c r="S307" i="2"/>
  <c r="S12" i="2" s="1"/>
  <c r="T301" i="2"/>
  <c r="U301" i="2"/>
  <c r="Q302" i="2"/>
  <c r="Q301" i="2" s="1"/>
  <c r="U307" i="2"/>
  <c r="T307" i="2"/>
  <c r="T12" i="2" s="1"/>
  <c r="Q307" i="2"/>
  <c r="U51" i="2"/>
  <c r="U12" i="2" s="1"/>
  <c r="Q51" i="2" l="1"/>
  <c r="Q13" i="2"/>
  <c r="Q14" i="2"/>
  <c r="Q8" i="2"/>
  <c r="Q6" i="2" s="1"/>
  <c r="V13" i="2" l="1"/>
  <c r="Q12" i="2"/>
  <c r="V12" i="2" s="1"/>
  <c r="V14" i="2"/>
  <c r="V6" i="2"/>
  <c r="V8" i="2"/>
</calcChain>
</file>

<file path=xl/sharedStrings.xml><?xml version="1.0" encoding="utf-8"?>
<sst xmlns="http://schemas.openxmlformats.org/spreadsheetml/2006/main" count="711" uniqueCount="417">
  <si>
    <t>№ п/п</t>
  </si>
  <si>
    <t>Наименование мероприятия</t>
  </si>
  <si>
    <t>По годам</t>
  </si>
  <si>
    <t>Всего</t>
  </si>
  <si>
    <t>ОБ</t>
  </si>
  <si>
    <t>ФБ</t>
  </si>
  <si>
    <t>МБ</t>
  </si>
  <si>
    <t>ВБС</t>
  </si>
  <si>
    <t>-</t>
  </si>
  <si>
    <t>2021-2025</t>
  </si>
  <si>
    <t>А</t>
  </si>
  <si>
    <t>Мероприятия по развитию новой экономики</t>
  </si>
  <si>
    <t>1</t>
  </si>
  <si>
    <t>Развитие промышленных предприятий</t>
  </si>
  <si>
    <t>1.1.</t>
  </si>
  <si>
    <t>2021-2023</t>
  </si>
  <si>
    <t>1.2.</t>
  </si>
  <si>
    <t>1.3.</t>
  </si>
  <si>
    <t>2</t>
  </si>
  <si>
    <t>Развитие сельского хозяйства и аквакультуры</t>
  </si>
  <si>
    <t>2.1.</t>
  </si>
  <si>
    <t>2.2.</t>
  </si>
  <si>
    <t>3</t>
  </si>
  <si>
    <t>Развитие туризма и сферы услуг</t>
  </si>
  <si>
    <t>3.1.</t>
  </si>
  <si>
    <t>3.2.</t>
  </si>
  <si>
    <t>3.3.</t>
  </si>
  <si>
    <t>3.4.</t>
  </si>
  <si>
    <t>3.5.</t>
  </si>
  <si>
    <t>3.6.</t>
  </si>
  <si>
    <t>3.7.</t>
  </si>
  <si>
    <t>3.9.</t>
  </si>
  <si>
    <t>3.10.</t>
  </si>
  <si>
    <t>3.11.</t>
  </si>
  <si>
    <t>B</t>
  </si>
  <si>
    <t>Мероприятия по развитию инфраструктуры и городской среды</t>
  </si>
  <si>
    <t>4</t>
  </si>
  <si>
    <t>Развитие социальной сферы</t>
  </si>
  <si>
    <t>4.1.</t>
  </si>
  <si>
    <t>4.2.</t>
  </si>
  <si>
    <t>4.3.</t>
  </si>
  <si>
    <t>4.4.</t>
  </si>
  <si>
    <t>4.5.</t>
  </si>
  <si>
    <t>4.6.</t>
  </si>
  <si>
    <t>4.7.</t>
  </si>
  <si>
    <t>2021-2022</t>
  </si>
  <si>
    <t>4.9.</t>
  </si>
  <si>
    <t>4.10.</t>
  </si>
  <si>
    <t>4.11.</t>
  </si>
  <si>
    <t>2022-2024</t>
  </si>
  <si>
    <t>4.12.</t>
  </si>
  <si>
    <t>4.13.</t>
  </si>
  <si>
    <t>2023-2025</t>
  </si>
  <si>
    <t>4.14.</t>
  </si>
  <si>
    <t>2024-2025</t>
  </si>
  <si>
    <t>4.15.</t>
  </si>
  <si>
    <t>5</t>
  </si>
  <si>
    <t>Модернизация жилья и инженерной инфраструктуры</t>
  </si>
  <si>
    <t>5.1.</t>
  </si>
  <si>
    <t>5.2.</t>
  </si>
  <si>
    <t>2023-2024</t>
  </si>
  <si>
    <t>5.3.</t>
  </si>
  <si>
    <t>2021-2024</t>
  </si>
  <si>
    <t>5.4.</t>
  </si>
  <si>
    <t>5.5.</t>
  </si>
  <si>
    <t>5.6.</t>
  </si>
  <si>
    <t>2022-2025</t>
  </si>
  <si>
    <t>5.7.</t>
  </si>
  <si>
    <t>5.8.</t>
  </si>
  <si>
    <t>6</t>
  </si>
  <si>
    <t>Развитие городской среды</t>
  </si>
  <si>
    <t>6.1.</t>
  </si>
  <si>
    <t>6.2.</t>
  </si>
  <si>
    <t>6.3.</t>
  </si>
  <si>
    <t>6.4.</t>
  </si>
  <si>
    <t>6.5.</t>
  </si>
  <si>
    <t>6.6.</t>
  </si>
  <si>
    <t>6.7.</t>
  </si>
  <si>
    <t>7</t>
  </si>
  <si>
    <t>Развитие институтов и международное сотрудничество</t>
  </si>
  <si>
    <t>7.1.</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</si>
  <si>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</si>
  <si>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</si>
  <si>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7.3.</t>
  </si>
  <si>
    <t>ПАО ГМК "Норильский Никель"</t>
  </si>
  <si>
    <t>Министерство градостроительства и благоустройства Мурманской области</t>
  </si>
  <si>
    <t>Министерство строительства Мурманской области</t>
  </si>
  <si>
    <t>ООО "Мурманский абразивный завод"</t>
  </si>
  <si>
    <t xml:space="preserve"> АНО "Центр социальных проектов "Вторая школа"</t>
  </si>
  <si>
    <t>Администрация Печенгского муниципального округа</t>
  </si>
  <si>
    <t>Министерство здравоохранения Мурманской области</t>
  </si>
  <si>
    <t xml:space="preserve"> Министерство энергетики и жилищно-коммунального хозяйства Мурманской области</t>
  </si>
  <si>
    <t>Комитет по туризму Мурманской области</t>
  </si>
  <si>
    <t>Министерство образования и науки Мурманской области</t>
  </si>
  <si>
    <t>4.16.</t>
  </si>
  <si>
    <t xml:space="preserve">ГАПОУ МО "Печенгский политехнический техникум"
</t>
  </si>
  <si>
    <t>ИОГВ МО, координирующий реализацию мероприятия</t>
  </si>
  <si>
    <t>Планируемые объемы и источники финансирования (тыс. руб.)</t>
  </si>
  <si>
    <t>Планируемый период выполнения мероприятия</t>
  </si>
  <si>
    <t>Описание результата реализации мероприятия</t>
  </si>
  <si>
    <t>Ответственный за результат от реализации мероприятия</t>
  </si>
  <si>
    <t>Участники реализации мероприятия и предполагаемые механизмы его реализации</t>
  </si>
  <si>
    <t xml:space="preserve">Министерство развития Арктики и экономики
Мурманской области </t>
  </si>
  <si>
    <t>Министерство развития Арктики и экономики Мурманской области</t>
  </si>
  <si>
    <t>Министерство спорта 
Мурманской области</t>
  </si>
  <si>
    <t>Предприниматель А. Чернышев</t>
  </si>
  <si>
    <t>Предприниматель И. Ташова</t>
  </si>
  <si>
    <t>Предприниматель В. Матвеенко</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</si>
  <si>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</si>
  <si>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</si>
  <si>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</si>
  <si>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2021-2026</t>
  </si>
  <si>
    <t>Министерство культуры Мурманской области</t>
  </si>
  <si>
    <t>* Администрация Печенгского муниципального округа
* Министерство культуры Мурманской области</t>
  </si>
  <si>
    <t xml:space="preserve">Проведение ремонта 1 этажа в МБУ ДО "Детская художественная кола № 1" в н.п. Никель </t>
  </si>
  <si>
    <t xml:space="preserve">Проведение ремонта МБУ ДО «Детская художественная школа № 2» г.п. Заполярный </t>
  </si>
  <si>
    <t xml:space="preserve">Проведение ремонта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</si>
  <si>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</si>
  <si>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</si>
  <si>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6.8.</t>
  </si>
  <si>
    <t>2022-2023</t>
  </si>
  <si>
    <t xml:space="preserve">всего </t>
  </si>
  <si>
    <t>ООО "ДСИ Техно"</t>
  </si>
  <si>
    <t>ООО "Русский Лосось"</t>
  </si>
  <si>
    <t xml:space="preserve">
ООО "Валла-Тунтури"</t>
  </si>
  <si>
    <t>ООО "Студеный берег"</t>
  </si>
  <si>
    <t>3.12.</t>
  </si>
  <si>
    <t>ООО "Гольфстрим51"</t>
  </si>
  <si>
    <t>3.13.</t>
  </si>
  <si>
    <t>* Построена арт-резиденция:  энергоэффективный каркасный дом  с возможностью размещения до 12 гостей_x0002_художников, мастерской, гостиной, кухней и выставочным пространством.
* Создано 3 новых рабочих места в 2022 г.</t>
  </si>
  <si>
    <t>ООО "БаренцДом"</t>
  </si>
  <si>
    <t>3.14.</t>
  </si>
  <si>
    <t>2022-2026</t>
  </si>
  <si>
    <t>ООО "Северная усадьба рыбака"</t>
  </si>
  <si>
    <t>Проведение ремонта помещений МБУК "Дворец культуры "Восход" (сельского клуба в п. Раякоски)</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</si>
  <si>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</si>
  <si>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2.3.</t>
  </si>
  <si>
    <t>3.8.</t>
  </si>
  <si>
    <t>4.17.</t>
  </si>
  <si>
    <t>4.18.</t>
  </si>
  <si>
    <t>4.19.</t>
  </si>
  <si>
    <t>4.20.</t>
  </si>
  <si>
    <t>4.21.</t>
  </si>
  <si>
    <t>4.22.</t>
  </si>
  <si>
    <t>Министерство строительства
Мурманской области</t>
  </si>
  <si>
    <t>4.23.</t>
  </si>
  <si>
    <t>4.24.</t>
  </si>
  <si>
    <t>6.9.</t>
  </si>
  <si>
    <t>6.10.</t>
  </si>
  <si>
    <t xml:space="preserve">Министерство развития Арктики  экономики Мурманской области </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</si>
  <si>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</si>
  <si>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</si>
  <si>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Министерство природных ресурсов, экологии и рыбного хозяйства Мурманской области</t>
  </si>
  <si>
    <t xml:space="preserve"> 
Комитет по туризму Мурманской области, Министерство развития Арктики и экономики
Мурманской области </t>
  </si>
  <si>
    <t xml:space="preserve"> 
Комитет по туризму Мурманской области, Министерство развития Арктики  экономики Мурманской области </t>
  </si>
  <si>
    <t xml:space="preserve"> 
Комитет по туризму Мурманской области </t>
  </si>
  <si>
    <t xml:space="preserve">Комитет по туризму Мурманской области </t>
  </si>
  <si>
    <t xml:space="preserve">Комитет по туризму Мурманской области, Министерство развития Арктики и экономики Мурманской области </t>
  </si>
  <si>
    <t>Комитет по туризму Мурманской области,
Министерство развития Арктики и экономики Мурманской области</t>
  </si>
  <si>
    <t xml:space="preserve">
ООО "ФишФарм"</t>
  </si>
  <si>
    <t xml:space="preserve">
ООО "Полярия"</t>
  </si>
  <si>
    <t xml:space="preserve">
ООО "Ивекта Групп"</t>
  </si>
  <si>
    <t xml:space="preserve">
ООО "Золото Арктики"</t>
  </si>
  <si>
    <t xml:space="preserve">
ИП Радкевич З.Б.</t>
  </si>
  <si>
    <t xml:space="preserve">
Администрация Печенгского муниципального округа</t>
  </si>
  <si>
    <t xml:space="preserve">
2021-2023</t>
  </si>
  <si>
    <t>• Построен завод по производству шлаков гранулированных с выводом продукции на европейский рынок.
• Создано рабочих мест к 2025 г.: до 10</t>
  </si>
  <si>
    <t>*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t>
  </si>
  <si>
    <t>•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</si>
  <si>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</si>
  <si>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 Построен рыболовный (смолтовый) завод для выращивания посадочного материала атлантического лосося.
* Создано 19 новых рабочих мест в 2024 г.</t>
  </si>
  <si>
    <t>•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t>
  </si>
  <si>
    <t>*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</si>
  <si>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</si>
  <si>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</si>
  <si>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</si>
  <si>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</si>
  <si>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</si>
  <si>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 Отремонтировано помещение площадью 30 кв.м по адресу: ул. Сидоровича, 4.
• Организованы информационные услуги для туристов.
• Создано рабочих мест к 2025 г.: до 5</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</si>
  <si>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</si>
  <si>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t>
  </si>
  <si>
    <t>•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t>
  </si>
  <si>
    <t>• Построена туристическая база с организацией туров отдыха по принципу "все включено".
• Создано рабочих мест к 2025 г.: до 21</t>
  </si>
  <si>
    <t>• Организовано кафе на колесах с приготовлением комплексных обедов и выпечки.
• Создано рабочих мест к 2025 г.: до 10</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</si>
  <si>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</si>
  <si>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Организована кондитерская-пекарня на 15 посадочных мест с детской игровой зоной.
• Создано рабочих мест к 2025 г.: до 10</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</si>
  <si>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</si>
  <si>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</si>
  <si>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</si>
  <si>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</si>
  <si>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 Построено административное здание для приема туристов с чайно-кофейной зоной и магазином сопутствующих товаров.
* Создано 1 новое рабочее место</t>
  </si>
  <si>
    <t>*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t>
  </si>
  <si>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</si>
  <si>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</si>
  <si>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t>
  </si>
  <si>
    <t>•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t>
  </si>
  <si>
    <t>• Построен ФАП в соответствии с действующими требованиями.
• Созданы условия для оказания медицинской помощи  жителям поселка Корзуново</t>
  </si>
  <si>
    <t>• Построен ФАП в соответствии с действующими требованиями.
• Созданы условия для оказания медицинской помощи  жителям населенного пункта Лиинахамари</t>
  </si>
  <si>
    <t>•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t>
  </si>
  <si>
    <t>• Построен ФАП в соответствии с действующими требованиями.
• Созданы условия для оказания медицинской помощи  жителям населенного пункта Раякоски</t>
  </si>
  <si>
    <t>4.8.</t>
  </si>
  <si>
    <t>• Построен ФАП в соответствии с действующими требованиями.
• Созданы условия для оказания медицинской помощи  жителям населенного пункта Спутник</t>
  </si>
  <si>
    <t>•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</si>
  <si>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</si>
  <si>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</si>
  <si>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t>
  </si>
  <si>
    <t>•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t>
  </si>
  <si>
    <t>*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</si>
  <si>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</si>
  <si>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Проведение ремонта помещений сельской библиотеки - филиала № 6 МБКПУ "Печенгское МБО" в с.п. Корзуново</t>
  </si>
  <si>
    <t xml:space="preserve">Проведение ремонта МБУ ДО "Детская музыкальная школа № 2" в г.п. Заполярный (ремонт центрального крыльца, фасада) </t>
  </si>
  <si>
    <t>•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</si>
  <si>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</si>
  <si>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</si>
  <si>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</si>
  <si>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t>
  </si>
  <si>
    <t>•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</si>
  <si>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</si>
  <si>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</si>
  <si>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</si>
  <si>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t>
  </si>
  <si>
    <t>•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</si>
  <si>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</si>
  <si>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</si>
  <si>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</si>
  <si>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</si>
  <si>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</si>
  <si>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</si>
  <si>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 Выполнена реконструкция канализационных очистных сооружений.
• Качество сточных вод после очистки соответствует действующим нормативам</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</si>
  <si>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</si>
  <si>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</si>
  <si>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</si>
  <si>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Министерство градостроитель-ства и благоустройства Мурманской области</t>
  </si>
  <si>
    <t>•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t>
  </si>
  <si>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</si>
  <si>
    <t>Благоустроена высвободившаяся после сноса аварийных домов территория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</si>
  <si>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</si>
  <si>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</si>
  <si>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</si>
  <si>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</si>
  <si>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</si>
  <si>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t>
  </si>
  <si>
    <t xml:space="preserve">• Благоустроены дворовые территории г. Заполярного, ул. Мира, д. 6, 8, 10, 12, ул. Юбилейная, д. 5, 9; п. Никель, пр. Гвардейский, д. 6/1, ул. Победы, д. 1, 13, ул. Бредова, д. 1, 3
</t>
  </si>
  <si>
    <t xml:space="preserve">Благоустроены два общественных пространства в пгт Никель: парк "Победы" по ул. Бредова и Детский парк по ул. Мира </t>
  </si>
  <si>
    <t>•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</si>
  <si>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</si>
  <si>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t>
  </si>
  <si>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</si>
  <si>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</si>
  <si>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</si>
  <si>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</si>
  <si>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 xml:space="preserve">• Вместимость музея – не менее 1000 единиц хранения.
• Пропускная способность музея – определить проектом в зависисмости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</si>
  <si>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3.15.</t>
  </si>
  <si>
    <t>3.16.</t>
  </si>
  <si>
    <t xml:space="preserve">• Центр досуга, промышленного туризма </t>
  </si>
  <si>
    <t>• Благоустроена Площадь металлургов.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t>
  </si>
  <si>
    <t xml:space="preserve"> * Комитет по туризму МО в части поиска источника финансирования разработки ПСД.
* Администрация Печенгского муниципального округа совместно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</si>
  <si>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xml:space="preserve"> * Комитет по туризму МО совместно с АО Корпорация развития Мурманской области  и ПАО ГМК "Норильский Никель"ПАО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</si>
  <si>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</si>
  <si>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Фактические объемы и источники финансирования (тыс. руб.)</t>
  </si>
  <si>
    <t>данные о фактических объемах и источниках финансирования не предоставлены  АНО "Центр социальных проектов "Вторая школа"</t>
  </si>
  <si>
    <t xml:space="preserve">*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</si>
  <si>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"КРДВ Мурманск": сопровождение проекта как резидента АЗРФ</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</si>
  <si>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t>
  </si>
  <si>
    <t>* ООО "Русский лосось": реализация проекта в соответствии с бизнес-планом.
* ООО "КРДВ Мурманск" : сопровождение проекта как резидента АЗРФ</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</si>
  <si>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</si>
  <si>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</si>
  <si>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</si>
  <si>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В. Таран: реализация проекта в соответствии с бизнес-планом.
* ООО "КРДВ Мурманск": сопровождение проекта как резидента АЗРФ</t>
  </si>
  <si>
    <t>* С. Васютинский: реализация проекта в соответствии с бизнес-планом
* ООО "КРДВ Мурманск": сопровождение проекта как резидента АЗРФ</t>
  </si>
  <si>
    <t>* А. Кременец: реализация проекта в соответствии с бизнес-планом.
* ООО "КРДВ Мурманск": сопровождение проекта как резидента АЗРФ</t>
  </si>
  <si>
    <t>* С. Хретин: реализация проекта в соответствии с бизнес-планом.
* ООО "КРДВ Мурманск": сопровождение проекта как резидента АЗРФ</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</si>
  <si>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*ООО "КРДВ Мурманск": сопровождение проекта как резидента АЗРФ</t>
  </si>
  <si>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*ООО "КРДВ Мурманск": сопровождение проекта как резидента АЗРФ)</t>
  </si>
  <si>
    <t>Администрация Печенгского муници округа на 01.01.2022 - работы выполнены на 100%</t>
  </si>
  <si>
    <t>•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поселке 19 км (дом № 2 - крыша).                                                                                                  • Проведен капитальный ремонт домов в поселке 19 км (дом № 4 -  крыша).                                                                                                   • Улучшен архитектурный облик поселков.
• Улучшены жилищные условия 782 человек</t>
  </si>
  <si>
    <t>• Проведен капитальный ремонт дома в п. Спутник (ул. Новая, дом 8  - крыша).
• Проведен капитальный ремонт домов в поселке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t>
  </si>
  <si>
    <t xml:space="preserve">МИНГРАД на 01.08.2022: Техническая готовность - 48%.  
МИНГРАД на 01.09.2022: Завершены работ по дворовым территориям: п. Никель, пр. Гвардейский, д. 16; ул. Октябрьская, д. 3, 5, 7; ул. Спортивная, д. 1б; г. Заполярный, ул. Юбилейная, д. 5.
Общая средняя техническая готовность по оставшимся дворовым территориям - 88%     
МИНГРАД на 01.10.2022: Завершены работ по дворовым территориям: п. Никель, пр. Гвардейский, д. 16; ул. Октябрьская, д. 3, 5, 7; ул. Спортивная, д. 1б; ул. Печенгская, д. 11, г. Заполярный,  ул. Мира, д. 6, 8, 10, 12, ул. Юбилейная, д. 5, 9; п. Лиинахамари, л Шабалина, д. 1, ул. Северная, д. 2.
Общая средняя техническая готовность по оставшимся 5 дворам - 77% 
МИНГРАД на 01.11.2022: Завершены работ по всем дворовым территориям: п. Никель, пр. Гвардейский, д. 16; ул. Октябрьская, д. 3, 5, 7; ул. Спортивная, д. 1б; ул. Печенгская, д. 11, пр. Гвардейский, д. 6/1, ул. Победы, д. 1, 13, ул. Бредова, д. 1, 3; г. Заполярный,  ул. Мира, д. 6, 8, 10, 12, ул. Юбилейная, д. 5, 9, ул. Карла Маркса, д. 7, 9, 11, 13, 15; п. Лиинахамари, л Шабалина, д. 1, ул. Северная, д. 2.  
МИНГРАД на 01.12.2022: Работы оплачены.  
01.02.2023 Минград: ДОПОЛНИТЕЛЬНО к соглашению: в 2023 году планируется благоустройство дворовых территорий: Заполярный, ул. Бабикова, д. 6, 8, 10; п.г.т. Никель, ул. Бредова, д. 16
Администрация Печенгского муниц округа на 01.08.2022:                    
1) Благоустройство дворовых территорий г. Заполярный, ул. Мира, дд. 6, 8, 10, 12, ул. Юбилейная, дд. 5, 9.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ИП Липшеев А.В. Срок выполнения работ с 20.06.2022 по 27.07.2022. Работы выполнены частично. Подрядчик ждет спецтехнику для асфальтирования. 
Администрация Печенгского муниц округа на 01.09.2022: работы завершаются, уложено асфальтобенное покрытие.                                                                                                                                                          
2) Благоустройство дворовых территорий г. Никель, пр. Гвардейский, д. 6/1, ул. Победы, дд 1, 13, ул. Бредова, дд 1, 3.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ООО "РемСтройНорд". Срок выполнения работ с 20.06.2022 по 27.07.2022. Работы выполнены частично. Произведены демонтажные работы старого покрытия и бортового камня.
Администрация Печенгского муниц округа на 01.09.2022: ведется установка бортового камня, лотков водоотвода, просмоленной доски, формирование основания.  
Администрация Печенгского муниц округа на 01.10.2022: выполнены работы по регулировке высотного положения крышек колодцев, ведутся работы по асфальтированию.
Администрация Печенгского муниц округа на 01.11.2022: все работы выполнены. Оплата произведена за выполненные работы по благоустройству дворовой территории по адресам: пгт. Никель, пр.Гвардейский д.16, ул. Октябрьская д.3,5,7, ул. Спортивная д. 1Б.
Администрация Печенгского муниц округа на 01.12.2022: работы выполнены. Подрядчиком проводятся работы по документальному оформлению выполненных работ.
Администрация Печенгского муниц округа на 01.01.2023: работы по благоустройству дворовых территорий г. Никель, пр. Гвардейский, д. 6/1, ул. Победы, дд 1, 13, ул. Бредова, дд 1, 3. приняты и оплачены (15 395,66 тыс.руб, из них ОБ - 14 625,8 тыс.руб., МБ - 769,8 тыс.руб.); работы по благоустройству дворовых территорий г. Заполярный, ул. Мира, дд. 6, 8, 10, 12, ул. Юбилейная, дд. 5, 9 выполнены и оплачены (12 128,5 тыс.руб., из них ОБ - 11 522,1 тыс.руб., МБ - 606,4 тыс.руб.)      </t>
  </si>
  <si>
    <t>Отчет 
о реализации мероприятий на 01.07.2023</t>
  </si>
  <si>
    <t>Объем фактических расходов на 01.07.2023, в % к объему запланированных денежных средств</t>
  </si>
  <si>
    <t>51% (учтены только област. средства),ФБ-0%, МБ-0%,ВБС-0%,</t>
  </si>
  <si>
    <t xml:space="preserve"> </t>
  </si>
  <si>
    <t>Отчет о Программе социально-экономического развития Печенгского муниципального округа Мурманской области на 2021-2025 годы</t>
  </si>
  <si>
    <r>
      <t xml:space="preserve">ИТОГО ПО ПРОГРАММЕ 
</t>
    </r>
    <r>
      <rPr>
        <sz val="8"/>
        <rFont val="Arial"/>
        <family val="2"/>
        <charset val="204"/>
      </rPr>
      <t>(без учета туркластера "Валла-Тунтури")</t>
    </r>
    <r>
      <rPr>
        <b/>
        <sz val="8"/>
        <rFont val="Arial"/>
        <family val="2"/>
        <charset val="204"/>
      </rPr>
      <t xml:space="preserve"> </t>
    </r>
  </si>
  <si>
    <r>
      <t xml:space="preserve">Строительство завода по производству абразивных материалов
</t>
    </r>
    <r>
      <rPr>
        <b/>
        <sz val="8"/>
        <rFont val="Arial"/>
        <family val="2"/>
        <charset val="204"/>
      </rPr>
      <t>ПРОДОЛЖАЕТСЯ</t>
    </r>
  </si>
  <si>
    <r>
      <rPr>
        <u/>
        <sz val="8"/>
        <rFont val="Arial"/>
        <family val="2"/>
        <charset val="204"/>
      </rPr>
      <t>ООО "КРДВ Мурманск" по состоянию на 01.01.2023:</t>
    </r>
    <r>
      <rPr>
        <sz val="8"/>
        <rFont val="Arial"/>
        <family val="2"/>
        <charset val="204"/>
      </rPr>
      <t xml:space="preserve"> предпроектная стадия (оформлены права на земельный участок, проведены работы по снижению кадастровой стоимости арендуемых земельных участков). Приобретены сырье (шлак у АО "КГМК" в объеме 33 млн тонн), часть необходимых машин и оборудования (Поршневой компрессор, рукавный фильтр, легковой автомобиль, фронтальный погрузчик, козловой кран, площадка приема руды). Ведутся работы по приобретению двух линий электропередач, двух подстанций, подъездного железнодорожного пути. Не в рамках заявленного проекта компанией у ООО "Норильскгеология" приобретены здания и сооружения. Резидент АЗРФ. Создано 6 рабочих мест. 
ООО "МАЗ" в конце 2022 года (ноябрь) были получены протоколы испытаний нового оборудования; материалы для добавления в асфальтную смесь, увеличивающую срок эксплуатации дорожного покрытия. Ведутся мероприятия по разработке и согласованию технических условий его использования. Параллельно ведутся переговоры с потенциальным покупателем ООО "Север Строй". </t>
    </r>
    <r>
      <rPr>
        <b/>
        <sz val="8"/>
        <rFont val="Arial"/>
        <family val="2"/>
        <charset val="204"/>
      </rPr>
      <t xml:space="preserve">   
</t>
    </r>
    <r>
      <rPr>
        <u/>
        <sz val="8"/>
        <rFont val="Arial"/>
        <family val="2"/>
        <charset val="204"/>
      </rPr>
      <t>ООО "КРДВ Мурманск" по состоянию на 01.02.2023:</t>
    </r>
    <r>
      <rPr>
        <sz val="8"/>
        <rFont val="Arial"/>
        <family val="2"/>
        <charset val="204"/>
      </rPr>
      <t xml:space="preserve"> без изменений</t>
    </r>
    <r>
      <rPr>
        <b/>
        <sz val="8"/>
        <rFont val="Arial"/>
        <family val="2"/>
        <charset val="204"/>
      </rPr>
      <t xml:space="preserve">
</t>
    </r>
    <r>
      <rPr>
        <u/>
        <sz val="8"/>
        <rFont val="Arial"/>
        <family val="2"/>
        <charset val="204"/>
      </rPr>
      <t>ООО "КРДВ Мурманск" по состоянию на 01.03.2023</t>
    </r>
    <r>
      <rPr>
        <sz val="8"/>
        <rFont val="Arial"/>
        <family val="2"/>
        <charset val="204"/>
      </rPr>
      <t>: без изменений</t>
    </r>
    <r>
      <rPr>
        <b/>
        <sz val="8"/>
        <rFont val="Arial"/>
        <family val="2"/>
        <charset val="204"/>
      </rPr>
      <t xml:space="preserve">                                                                                                                                                                                                                    </t>
    </r>
    <r>
      <rPr>
        <u/>
        <sz val="8"/>
        <rFont val="Arial"/>
        <family val="2"/>
        <charset val="204"/>
      </rPr>
      <t xml:space="preserve">ООО "КРДВ Мурманск" по состоянию на 01.04.2023: </t>
    </r>
    <r>
      <rPr>
        <sz val="8"/>
        <rFont val="Arial"/>
        <family val="2"/>
        <charset val="204"/>
      </rPr>
      <t>без изменений</t>
    </r>
    <r>
      <rPr>
        <b/>
        <sz val="8"/>
        <rFont val="Arial"/>
        <family val="2"/>
        <charset val="204"/>
      </rPr>
      <t xml:space="preserve">
</t>
    </r>
    <r>
      <rPr>
        <u/>
        <sz val="8"/>
        <rFont val="Arial"/>
        <family val="2"/>
        <charset val="204"/>
      </rPr>
      <t>ООО "КРДВ Мурманск" по состоянию на 01.05.2023:</t>
    </r>
    <r>
      <rPr>
        <sz val="8"/>
        <rFont val="Arial"/>
        <family val="2"/>
        <charset val="204"/>
      </rPr>
      <t xml:space="preserve"> без изменений
</t>
    </r>
    <r>
      <rPr>
        <u/>
        <sz val="8"/>
        <rFont val="Arial"/>
        <family val="2"/>
        <charset val="204"/>
      </rPr>
      <t>ООО "КРДВ Мурманск" по состоянию на 01.06.2023</t>
    </r>
    <r>
      <rPr>
        <sz val="8"/>
        <rFont val="Arial"/>
        <family val="2"/>
        <charset val="204"/>
      </rPr>
      <t>: Проведены мероприятия по разработке и согласованию технических условий его использования. В Мае 2023 заключен первый договор поставки продукции в колличестве 35 тыс. тонн для ООО "Север Строй". Рассматривается вариант создания производства "Шлаковаты". Производство планируется создать в районе г.Мурманска или Кольского района</t>
    </r>
    <r>
      <rPr>
        <b/>
        <sz val="8"/>
        <rFont val="Arial"/>
        <family val="2"/>
        <charset val="204"/>
      </rPr>
      <t xml:space="preserve">.  
ООО "КРДВ Мурманск" по состоянию на 01.07.2023: без изменений   </t>
    </r>
  </si>
  <si>
    <r>
      <t xml:space="preserve">Предприятие по смешиванию, фасовке и упаковке синтетических смол и двухкомпонентного полиэфирного состава в ампулах для механизированного крепления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</si>
  <si>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 xml:space="preserve">ООО "КРДВ Мурманск" по состоянию на 01.01.2023:  </t>
    </r>
    <r>
      <rPr>
        <sz val="8"/>
        <rFont val="Arial"/>
        <family val="2"/>
        <charset val="204"/>
      </rPr>
      <t xml:space="preserve">компанией приобретено здание (АРМ2), далее осуществлен его демонтаж для последующего строительства планируемого объекта. Проведены проектные изыскания. Проведены работы по формирования и оформлению прав на земельный участок под бывшим зданием АРМ2.                                                                        
ООО «ДСИ Техно» в рамках реализации проекта в соответствии с подписанным между ООО «ДСИ Техно» и ПАО «ГМК «Норильский никель». Договором №НН/72-2021 от 21.01.2021г. на поставку двухкомпонентного полиэфирного состава в ампулах для механизированного крепления по спецификациям согласно проекта «Организация производства двухкомпонентного полиэфирного состава в ампулах для механизированного крепления» (код проекта: «ОП.АП.20-01») вынуждено констатировать факт существенного изменения обстоятельств, которые делают затруднительным исполнение обязательств по указанному Договору.
06.05.2022 года в адрес генерального директора компании-учредителя Климчук И В. было направлено письмо от Участника ООО "ДСИ Техно" (далее - Общество) - ДСИ Андеграунд Холдинге С.а.р.л. (DSI Underground Holdings S.a г.I.), в котором сообщалось о том, что ДСИ Андеграунд Холдинге С.а.р.л. не может более предоставлять Обществу финансовые ресурсы для завершения проекта в согласованные сроки и в установленном объеме, ввиду сложившейся в настоящий момент мировой ситуации и целого комплекса серьезных и независящих от воли Участников Общества обстоятельств, которые невозможно было предвидеть ранее - на момент заключения Договора, в частности о существенных препятствиях для дальнейшего финансирования проекта по организации производства полимерных ампул в пгт Никель. 
ООО «ДСИ Техно» 12.05.22г. уведомило ПАО «ГМК «Норильский никель» о данном факте и о том, что дочернее предприятие ООО «ДСИ Техно» не имеет достаточных финансовых ресурсов для продолжения реализации проекта.
16.05.22г. проведена встреча представителей ООО «ДСИ Техно» и ПАО «ГМК «Норильский никель», на которой стороны обсудили сложившееся положение и определили план дальнейших действий.
По запросам ПАО «ГМК «Норильский никель», в течение июня, были предоставлены все необходимые документы для принятия решения по дальнейшему финансированию.
21.06.22 руководством ПАО «ГМК «Норильский никель» было принято решение дальнейшего развития проекта за счет собственных средств. В настоящее время специалисты ПАО «ГМК «Норильский никель» изучили актуализированную информацию о состоянии развития проекта и изучили все коммерческие предложения на поставку химического сырья, технологического оборудования, вспомогательного оборудования на строительно-монтажные работы.
ПАО « ГМК «Норильский никель» будет продолжать проект путем приобретения компании ООО «ДСИ Техно», соответственно заинтересован оставаться резидентом «Арктической зоны».
В июле 2022 года произошла официальная смена собственника компании (в настоящее время 100% долей принадлежит ООО «Горхим Техно») и наименования компании на ООО «Полимер Арктик».
Проектные работы по строительству производственного здания находятся на стадии «П» (проектная документация), в феврале 2023 года документы будут переданы на экологическую экспертизу. Резидент АЗРФ.
</t>
    </r>
    <r>
      <rPr>
        <u/>
        <sz val="8"/>
        <rFont val="Arial"/>
        <family val="2"/>
        <charset val="204"/>
      </rPr>
      <t xml:space="preserve">ООО "КРДВ Мурманск" по состоянию на 01.02.2023: </t>
    </r>
    <r>
      <rPr>
        <sz val="8"/>
        <rFont val="Arial"/>
        <family val="2"/>
        <charset val="204"/>
      </rPr>
      <t xml:space="preserve">без изменений
</t>
    </r>
    <r>
      <rPr>
        <u/>
        <sz val="8"/>
        <rFont val="Arial"/>
        <family val="2"/>
        <charset val="204"/>
      </rPr>
      <t>ООО "КРДВ Мурманск" по состоянию на 01.03.2023</t>
    </r>
    <r>
      <rPr>
        <sz val="8"/>
        <rFont val="Arial"/>
        <family val="2"/>
        <charset val="204"/>
      </rPr>
      <t xml:space="preserve">: Проектная документация в процессе проверки и утверждения. Перенос сроков по подаче на экологическую экспертизу (предварительно на 2 кв 2023              </t>
    </r>
    <r>
      <rPr>
        <b/>
        <sz val="8"/>
        <rFont val="Arial"/>
        <family val="2"/>
        <charset val="204"/>
      </rPr>
      <t xml:space="preserve"> </t>
    </r>
    <r>
      <rPr>
        <u/>
        <sz val="8"/>
        <rFont val="Arial"/>
        <family val="2"/>
        <charset val="204"/>
      </rPr>
      <t>ООО "КРДВ Мурманск" по состоянию на 01.04.2023:</t>
    </r>
    <r>
      <rPr>
        <sz val="8"/>
        <rFont val="Arial"/>
        <family val="2"/>
        <charset val="204"/>
      </rPr>
      <t xml:space="preserve"> без изменений</t>
    </r>
    <r>
      <rPr>
        <b/>
        <sz val="8"/>
        <rFont val="Arial"/>
        <family val="2"/>
        <charset val="204"/>
      </rPr>
      <t xml:space="preserve">
</t>
    </r>
    <r>
      <rPr>
        <u/>
        <sz val="8"/>
        <rFont val="Arial"/>
        <family val="2"/>
        <charset val="204"/>
      </rPr>
      <t>ООО "КРДВ Мурманск" по состоянию на 01.05.2023:</t>
    </r>
    <r>
      <rPr>
        <sz val="8"/>
        <rFont val="Arial"/>
        <family val="2"/>
        <charset val="204"/>
      </rPr>
      <t xml:space="preserve"> без изменений
</t>
    </r>
    <r>
      <rPr>
        <u/>
        <sz val="8"/>
        <rFont val="Arial"/>
        <family val="2"/>
        <charset val="204"/>
      </rPr>
      <t>ООО "КРДВ Мурманск" по состоянию на 01.06.2023:</t>
    </r>
    <r>
      <rPr>
        <sz val="8"/>
        <rFont val="Arial"/>
        <family val="2"/>
        <charset val="204"/>
      </rPr>
      <t xml:space="preserve"> без изменений
</t>
    </r>
    <r>
      <rPr>
        <b/>
        <sz val="8"/>
        <rFont val="Arial"/>
        <family val="2"/>
        <charset val="204"/>
      </rPr>
      <t>ООО "КРДВ Мурманск" по состоянию на 01.07.2023: Проектная документация подана на экологическую экспертизу. Результаты рассмотрения ожидаются в сентябре 2023.</t>
    </r>
  </si>
  <si>
    <r>
      <t xml:space="preserve">Создание экозавода по переработке вторичных пластиковых материалов
</t>
    </r>
    <r>
      <rPr>
        <b/>
        <sz val="8"/>
        <rFont val="Arial"/>
        <family val="2"/>
        <charset val="204"/>
      </rPr>
      <t>Резидент АЗРФ
ЗАВЕРШЕНО в 2021, не работает</t>
    </r>
  </si>
  <si>
    <r>
      <rPr>
        <u/>
        <sz val="8"/>
        <rFont val="Arial"/>
        <family val="2"/>
        <charset val="204"/>
      </rPr>
      <t xml:space="preserve">ООО "КРДВ Мурманск" по состоянию на 01.01.2023: </t>
    </r>
    <r>
      <rPr>
        <sz val="8"/>
        <rFont val="Arial"/>
        <family val="2"/>
        <charset val="204"/>
      </rPr>
      <t xml:space="preserve">проект введен в эксплуатацию в 2021 году. Производство заявленной продукции приостановлено в связи с отсутствием спроса на выпускаемую продукцию. Высокая себестоимость не позволяет конкурировать на площадке гос.закупок и т.п. заявленные 10 новых рабочих мест не создано.  Расход 2017,00.
</t>
    </r>
    <r>
      <rPr>
        <u/>
        <sz val="8"/>
        <rFont val="Arial"/>
        <family val="2"/>
        <charset val="204"/>
      </rPr>
      <t>ООО "КРДВ Мурманск" по состоянию на 01.02.2023:</t>
    </r>
    <r>
      <rPr>
        <sz val="8"/>
        <rFont val="Arial"/>
        <family val="2"/>
        <charset val="204"/>
      </rPr>
      <t xml:space="preserve"> без изменений                                                                                                              
</t>
    </r>
    <r>
      <rPr>
        <u/>
        <sz val="8"/>
        <rFont val="Arial"/>
        <family val="2"/>
        <charset val="204"/>
      </rPr>
      <t>ООО "КРДВ Мурманск" по состоянию на 01.03.2023</t>
    </r>
    <r>
      <rPr>
        <sz val="8"/>
        <rFont val="Arial"/>
        <family val="2"/>
        <charset val="204"/>
      </rPr>
      <t>: без изменений</t>
    </r>
    <r>
      <rPr>
        <b/>
        <sz val="8"/>
        <rFont val="Arial"/>
        <family val="2"/>
        <charset val="204"/>
      </rPr>
      <t xml:space="preserve">                                                                                                                                                                                                                      </t>
    </r>
    <r>
      <rPr>
        <u/>
        <sz val="8"/>
        <rFont val="Arial"/>
        <family val="2"/>
        <charset val="204"/>
      </rPr>
      <t>ООО "КРДВ Мурманск" по состоянию на 01.04.2023:</t>
    </r>
    <r>
      <rPr>
        <sz val="8"/>
        <rFont val="Arial"/>
        <family val="2"/>
        <charset val="204"/>
      </rPr>
      <t xml:space="preserve"> без изменений
</t>
    </r>
    <r>
      <rPr>
        <u/>
        <sz val="8"/>
        <rFont val="Arial"/>
        <family val="2"/>
        <charset val="204"/>
      </rPr>
      <t>ОО "КРДВ Мурманск" по состоянию на 01.05.2023</t>
    </r>
    <r>
      <rPr>
        <sz val="8"/>
        <rFont val="Arial"/>
        <family val="2"/>
        <charset val="204"/>
      </rPr>
      <t xml:space="preserve">: без изменений 
</t>
    </r>
    <r>
      <rPr>
        <b/>
        <sz val="8"/>
        <rFont val="Arial"/>
        <family val="2"/>
        <charset val="204"/>
      </rPr>
      <t xml:space="preserve"> ОО "КРДВ Мурманск" по состоянию на 01.06.202, 01.07.2023: без изменений 
</t>
    </r>
    <r>
      <rPr>
        <sz val="8"/>
        <rFont val="Arial"/>
        <family val="2"/>
        <charset val="204"/>
      </rPr>
      <t xml:space="preserve">
</t>
    </r>
    <r>
      <rPr>
        <u/>
        <sz val="8"/>
        <rFont val="Arial"/>
        <family val="2"/>
        <charset val="204"/>
      </rPr>
      <t>Администрация Печенгского муниц округа:</t>
    </r>
    <r>
      <rPr>
        <sz val="8"/>
        <rFont val="Arial"/>
        <family val="2"/>
        <charset val="204"/>
      </rPr>
      <t xml:space="preserve"> Проект реализован. Производство запущено. Цех функционирует. Потенципально создано 10 рабочих мест, но сотрудников на них нет по причине отсутствия заказов.  Проблема с потребительским спросом, заказов не было.</t>
    </r>
    <r>
      <rPr>
        <b/>
        <sz val="8"/>
        <rFont val="Arial"/>
        <family val="2"/>
        <charset val="204"/>
      </rPr>
      <t xml:space="preserve"> Расход 5629,345 руб.
</t>
    </r>
    <r>
      <rPr>
        <u/>
        <sz val="8"/>
        <rFont val="Arial"/>
        <family val="2"/>
        <charset val="204"/>
      </rPr>
      <t>Администрация Печенгского муниц округа на 01.11.2022</t>
    </r>
    <r>
      <rPr>
        <sz val="8"/>
        <rFont val="Arial"/>
        <family val="2"/>
        <charset val="204"/>
      </rPr>
      <t xml:space="preserve">: заказов у ИП Матвиенко В.А. не было. Администрацией Печенгского округа направлено ИП Матвиенко В.А.  информационное письмо о сервисе "Бизнес для бизнеса, созданном на Информационном портале Мурманской области, для подачи заявки на включение  в Реестр поставщиков в целях поиска рынка сбыта в регионе и заявлении о освоих услугах или продукции в рамках инвестиционного проекта.
Резидент АЗРФ.
</t>
    </r>
    <r>
      <rPr>
        <b/>
        <u/>
        <sz val="8"/>
        <rFont val="Arial"/>
        <family val="2"/>
        <charset val="204"/>
      </rPr>
      <t>Администрация Печенгского муниц округа на 01.01.2023, 01.02.2023, 01.03.2023</t>
    </r>
    <r>
      <rPr>
        <b/>
        <sz val="8"/>
        <rFont val="Arial"/>
        <family val="2"/>
        <charset val="204"/>
      </rPr>
      <t>: в связи с вступлением с 1 января 2023 года в силу постановления Правительства РФ от 08.07.2022 N 1224 «Об особенностях описания отдельных видов товаров, являющихся объектом закупки для обеспечения государственных и муниципальных нужд, при закупках которых предъявляются экологические требования» и в целях выполнения данного постановления и поддержки местного производителя направлены письма в 32 муниципалитета Мурманской области для рассмотрения в качестве поставщика малых архитектурных форм при проведении работ по благоустройству экозавод по переработке вторичных пластиковых материалов «УМНАЯ SREDA». Необходимость расширения проекта есть, однако из-за очень низкого спроса на продукцию (штучный заказ продукции), возможности расширения проекта отсутствуют. Рассматриваемые направления развития проекта: расширение номенклатуры производимой продукции, расширение перечня перерабатываемого сырья, организация процесса подготовки сырья.  На 01.04.2023, 01.05.2023, 01.06.2023, 01.07.2023 : без изменений.</t>
    </r>
  </si>
  <si>
    <r>
      <t xml:space="preserve">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</si>
  <si>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 xml:space="preserve">ООО "КРДВ Мурманск" по состоянию на 01.12.2022: </t>
    </r>
    <r>
      <rPr>
        <sz val="8"/>
        <rFont val="Arial"/>
        <family val="2"/>
        <charset val="204"/>
      </rPr>
      <t xml:space="preserve"> производится закупка оборудования и материалов. ООО "Русский Лосось" заключило с АО "Оборонэнерго" договор № 240/3ТП/СЗФ-2021 от 05.07.2021 об осуществлении технологического присоединения к электрическим сетям АО "Оборонэнерго" комплекса объектов марикультуры фабрики по убою и переработке атлантического лосося на территории н.п. Лиинахамари, по адресу: Мурманская область, Печенгский район, н.п. Лиинахамари (район причала № 2) (к.н. 51:03:0020101:1635).
Согласно условиям договора срок выполнения мероприятий по технологическому присоединению составляет 24 месяца со дня заключения договора, в связи с чем срок ввода в эксплуатацию объекта капитального строительства будет нарушен. Резидент АЗРФ.
</t>
    </r>
    <r>
      <rPr>
        <u/>
        <sz val="8"/>
        <rFont val="Arial"/>
        <family val="2"/>
        <charset val="204"/>
      </rPr>
      <t>ООО "КРДВ Мурманск" по состоянию на 01.01.2023</t>
    </r>
    <r>
      <rPr>
        <sz val="8"/>
        <rFont val="Arial"/>
        <family val="2"/>
        <charset val="204"/>
      </rPr>
      <t xml:space="preserve">: 15.12.2022г. направлен запрос в Печенгский муниципальный округ с просьбой сообщить об имеющихся ограничениях, препятствующих предоставлению резиденту земельного участка 51:03:0020101:1816. На текущий момент ответ не получен. </t>
    </r>
    <r>
      <rPr>
        <b/>
        <sz val="8"/>
        <rFont val="Arial"/>
        <family val="2"/>
        <charset val="204"/>
      </rPr>
      <t xml:space="preserve">
</t>
    </r>
    <r>
      <rPr>
        <u/>
        <sz val="8"/>
        <rFont val="Arial"/>
        <family val="2"/>
        <charset val="204"/>
      </rPr>
      <t xml:space="preserve">ООО "КРДВ Мурманск" по состоянию на 01.02.2023: </t>
    </r>
    <r>
      <rPr>
        <sz val="8"/>
        <rFont val="Arial"/>
        <family val="2"/>
        <charset val="204"/>
      </rPr>
      <t xml:space="preserve">Получен ответ Печенгского муниципального округа (№ 549 от 26.01.2023г.) - предоставление ЗУ невозможно, вид разрешенного использования (ВРИ) не соответствует заявленному в проекте. Администрацией Печенгского района направлен запрос в Минград на изменение ВРИ. 
Отчет за 4кв. 2022г. находится в стадии согласования.
</t>
    </r>
    <r>
      <rPr>
        <u/>
        <sz val="8"/>
        <rFont val="Arial"/>
        <family val="2"/>
        <charset val="204"/>
      </rPr>
      <t>ООО "КРДВ Мурманск" по состоянию на 01.03.2023</t>
    </r>
    <r>
      <rPr>
        <sz val="8"/>
        <rFont val="Arial"/>
        <family val="2"/>
        <charset val="204"/>
      </rPr>
      <t xml:space="preserve">г.: согласован отчет за 4 кв. 2022. Инвестиции по состоянию на 31.12.2023  </t>
    </r>
    <r>
      <rPr>
        <b/>
        <sz val="8"/>
        <rFont val="Arial"/>
        <family val="2"/>
        <charset val="204"/>
      </rPr>
      <t xml:space="preserve">                                                                                                                            </t>
    </r>
    <r>
      <rPr>
        <u/>
        <sz val="8"/>
        <rFont val="Arial"/>
        <family val="2"/>
        <charset val="204"/>
      </rPr>
      <t>ООО "КРДВ Мурманск" по состоянию на 01.04.2023г.</t>
    </r>
    <r>
      <rPr>
        <sz val="8"/>
        <rFont val="Arial"/>
        <family val="2"/>
        <charset val="204"/>
      </rPr>
      <t xml:space="preserve">: ООО "КРДВ Мурманск" в адрес АО "Оборонэнерго" направлен запрос о ходе осуществления работ по договору, заключенному с ООО "Русский лосось". </t>
    </r>
    <r>
      <rPr>
        <b/>
        <sz val="8"/>
        <rFont val="Arial"/>
        <family val="2"/>
        <charset val="204"/>
      </rPr>
      <t xml:space="preserve">
</t>
    </r>
    <r>
      <rPr>
        <u/>
        <sz val="8"/>
        <rFont val="Arial"/>
        <family val="2"/>
        <charset val="204"/>
      </rPr>
      <t>ООО "КРДВ Мурманск" по состоянию на 01.05.2023г.</t>
    </r>
    <r>
      <rPr>
        <b/>
        <sz val="8"/>
        <rFont val="Arial"/>
        <family val="2"/>
        <charset val="204"/>
      </rPr>
      <t xml:space="preserve">: </t>
    </r>
    <r>
      <rPr>
        <sz val="8"/>
        <rFont val="Arial"/>
        <family val="2"/>
        <charset val="204"/>
      </rPr>
      <t>Фабрика построена. Ввод в эскпуатацию - август-сентябрь 2023г. По полученной информации следует, что АО "Оборонэнерго" был заключен договор подряда с ООО "ПЦ Сибири" на выполнение СМР. Срок выполнения работ - 18.09.2022г. Просрочка связана с длительным процессом получения сервитута. До конца апреля 2023г. Министерством обороны РФ будет подписан приказ на установление публичного сервитута и заключен договор аренды земельного участка. Проектная, сметная  и рабочая документация разработана и согласована с АО "Оборонэнерго".  После прохождения сметной документацией главгосэкспертизы будет проведена конкурсная процедура на СМР в целях технологического присоединения. Плановый срок выполнения работ по договору - ноябрь 2023г</t>
    </r>
    <r>
      <rPr>
        <b/>
        <sz val="8"/>
        <rFont val="Arial"/>
        <family val="2"/>
        <charset val="204"/>
      </rPr>
      <t xml:space="preserve">
</t>
    </r>
    <r>
      <rPr>
        <u/>
        <sz val="8"/>
        <rFont val="Arial"/>
        <family val="2"/>
        <charset val="204"/>
      </rPr>
      <t>ООО "КРДВ Мурманск" по состоянию на 01.06.2023г.</t>
    </r>
    <r>
      <rPr>
        <sz val="8"/>
        <rFont val="Arial"/>
        <family val="2"/>
        <charset val="204"/>
      </rPr>
      <t xml:space="preserve"> без изменений</t>
    </r>
    <r>
      <rPr>
        <b/>
        <sz val="8"/>
        <rFont val="Arial"/>
        <family val="2"/>
        <charset val="204"/>
      </rPr>
      <t xml:space="preserve">
ООО "КРДВ Мурманск" по состоянию на 01.07.2023 г.: рассматривается заявка на ДС (новый ОКВЭД 03.22.1 Рыбоводство пресноводное индустриальное (новый объект по выращиванию форели на оз. Нялъявр, + 951,6 млн.руб, +59 новых рабочих мест) </t>
    </r>
  </si>
  <si>
    <r>
      <t xml:space="preserve">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</si>
  <si>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01.08.2022:</t>
    </r>
    <r>
      <rPr>
        <sz val="8"/>
        <rFont val="Arial"/>
        <family val="2"/>
        <charset val="204"/>
      </rPr>
      <t xml:space="preserve"> с Министерством имущественных отношений Мурманской области заключен договор аренды земельного участка с кадастровым номером 51:03:0020101:11 от 06.09.2021 № 700.  Договор зарегистрирован в Росреестре. Во 2-3 кв. 2022г. запланированы ПИР. 
У компании есть неопределенность в будущем с поставками кормов и смолта в связи с санкционной политикой. Ведут переговоры с Ираном. 
Компания выделяет 3 основные проблемы для текущей деятельности и реализации проектов в статусе резидента АЗРФ:
1. Отсутствие посадочного материала: в РФ не производится, экспорт из Норвегии запрещен. Пока альтернативы нет
2. Корма: в РФ не производится совсем. Найден альтернативный производитель в Белоруссии, с ним заключено соглашение, однако у этого поставщика возникли проблемы с логистикой (доставка составных ингредиентов), поэтому пока исполнение договора задерживается. Тестируются корма из Турции и Чили, пока решение не принято. Основные сложности с рецептурой – требуются специальные корма для лосося.
3. Оборудование для рыборазведения: в РФ практически не производится (например, лодочные моторы не производятся совсем).
Нашли одного производителя, однако, качество предлагаемого оборудования очень низкое. Пока работают на старом норвежском, ремонтируют по мере возможности. Идет поиск аналогов                                                                                                                                             
</t>
    </r>
    <r>
      <rPr>
        <u/>
        <sz val="8"/>
        <rFont val="Arial"/>
        <family val="2"/>
        <charset val="204"/>
      </rPr>
      <t>УК Столица Арктики по состоянию на 1.09.2022: н</t>
    </r>
    <r>
      <rPr>
        <sz val="8"/>
        <rFont val="Arial"/>
        <family val="2"/>
        <charset val="204"/>
      </rPr>
      <t>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t>
    </r>
    <r>
      <rPr>
        <b/>
        <sz val="8"/>
        <rFont val="Arial"/>
        <family val="2"/>
        <charset val="204"/>
      </rPr>
      <t xml:space="preserve">
</t>
    </r>
    <r>
      <rPr>
        <u/>
        <sz val="8"/>
        <rFont val="Arial"/>
        <family val="2"/>
        <charset val="204"/>
      </rPr>
      <t>УК Столица Арктики по состоянию на 1.10.2022:</t>
    </r>
    <r>
      <rPr>
        <sz val="8"/>
        <rFont val="Arial"/>
        <family val="2"/>
        <charset val="204"/>
      </rPr>
      <t xml:space="preserve"> продолжается работа по поиску альтернативных поставщиков.
</t>
    </r>
    <r>
      <rPr>
        <u/>
        <sz val="8"/>
        <rFont val="Arial"/>
        <family val="2"/>
        <charset val="204"/>
      </rPr>
      <t>ООО "КРДВ Мурманск" по состоянию на 01.01.2023:</t>
    </r>
    <r>
      <rPr>
        <sz val="8"/>
        <rFont val="Arial"/>
        <family val="2"/>
        <charset val="204"/>
      </rPr>
      <t xml:space="preserve">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На текущий момент не согласованы технические условия (тарифные ставки) договора на поставку электроэнергии. 
</t>
    </r>
    <r>
      <rPr>
        <u/>
        <sz val="8"/>
        <rFont val="Arial"/>
        <family val="2"/>
        <charset val="204"/>
      </rPr>
      <t xml:space="preserve">ООО "КРДВ Мурманск" по состоянию на 01.02.2023: </t>
    </r>
    <r>
      <rPr>
        <sz val="8"/>
        <rFont val="Arial"/>
        <family val="2"/>
        <charset val="204"/>
      </rPr>
      <t xml:space="preserve">в настоящее время ведутся ПИР. На текущий момент не согласованы технические условия (тарифные ставки) договора на поставку электроэнергии.  Отчет за 4 кв. 2022г находится в стадии согласования.
</t>
    </r>
    <r>
      <rPr>
        <u/>
        <sz val="8"/>
        <rFont val="Arial"/>
        <family val="2"/>
        <charset val="204"/>
      </rPr>
      <t>ООО "КРДВ Мурманск" по состоянию на 01.03.2023г</t>
    </r>
    <r>
      <rPr>
        <sz val="8"/>
        <rFont val="Arial"/>
        <family val="2"/>
        <charset val="204"/>
      </rPr>
      <t>.: согласован отчет за 4 кв. 2022.</t>
    </r>
    <r>
      <rPr>
        <b/>
        <sz val="8"/>
        <rFont val="Arial"/>
        <family val="2"/>
        <charset val="204"/>
      </rPr>
      <t xml:space="preserve">                                                                                                                                                                                        </t>
    </r>
    <r>
      <rPr>
        <sz val="8"/>
        <rFont val="Arial"/>
        <family val="2"/>
        <charset val="204"/>
      </rPr>
      <t xml:space="preserve"> </t>
    </r>
    <r>
      <rPr>
        <u/>
        <sz val="8"/>
        <rFont val="Arial"/>
        <family val="2"/>
        <charset val="204"/>
      </rPr>
      <t>ООО "КРДВ Мурманск" по состоянию на 01.04.2023г.</t>
    </r>
    <r>
      <rPr>
        <sz val="8"/>
        <rFont val="Arial"/>
        <family val="2"/>
        <charset val="204"/>
      </rPr>
      <t>: без изменений.</t>
    </r>
    <r>
      <rPr>
        <b/>
        <sz val="8"/>
        <rFont val="Arial"/>
        <family val="2"/>
        <charset val="204"/>
      </rPr>
      <t xml:space="preserve">
</t>
    </r>
    <r>
      <rPr>
        <u/>
        <sz val="8"/>
        <rFont val="Arial"/>
        <family val="2"/>
        <charset val="204"/>
      </rPr>
      <t>ООО "КРДВ Мурманск" по состоянию на 01.05.2023г.:</t>
    </r>
    <r>
      <rPr>
        <sz val="8"/>
        <rFont val="Arial"/>
        <family val="2"/>
        <charset val="204"/>
      </rPr>
      <t xml:space="preserve"> резиденту направлены тех.условия (электроэнергия) на согласование. 
</t>
    </r>
    <r>
      <rPr>
        <u/>
        <sz val="8"/>
        <rFont val="Arial"/>
        <family val="2"/>
        <charset val="204"/>
      </rPr>
      <t>ООО "КРДВ Мурманск" по состоянию на 01.06.2023г.</t>
    </r>
    <r>
      <rPr>
        <sz val="8"/>
        <rFont val="Arial"/>
        <family val="2"/>
        <charset val="204"/>
      </rPr>
      <t xml:space="preserve">: без изменений 
</t>
    </r>
    <r>
      <rPr>
        <b/>
        <sz val="8"/>
        <rFont val="Arial"/>
        <family val="2"/>
        <charset val="204"/>
      </rPr>
      <t>ООО "КРДВ Мурманск" по состоянию на 01.07.2023г.:</t>
    </r>
    <r>
      <rPr>
        <sz val="8"/>
        <rFont val="Arial"/>
        <family val="2"/>
        <charset val="204"/>
      </rPr>
      <t>резидентом подана заявка на заключение дополнительного соглашения (запуск рыбоводной фермы на оз. Нялъявр (500 т рыбы в год) + 8,65 млн руб капвложения, + 59 р.м.)</t>
    </r>
  </si>
  <si>
    <r>
      <t xml:space="preserve">Создание форелевого хозяйства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</si>
  <si>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(проводятся согласования границ участка с МТУ Росимущества Мурманской области и Республики Карелия). Осуществляется мероприятия по приобретению необходимого оборудования и снаряжения (лодки, моторы, контейнеры, садки и т.д.)                                                                          
</t>
    </r>
    <r>
      <rPr>
        <u/>
        <sz val="8"/>
        <rFont val="Arial"/>
        <family val="2"/>
        <charset val="204"/>
      </rPr>
      <t xml:space="preserve">УК Столица Арктики по состоянию на 1.10.2022 </t>
    </r>
    <r>
      <rPr>
        <sz val="8"/>
        <rFont val="Arial"/>
        <family val="2"/>
        <charset val="204"/>
      </rPr>
      <t xml:space="preserve">Закуплены и установлены садки и оборудование в акватории водного объекта, проведено зарыбление. Наблюдается отклонение от плана-графика (-45%) в связи с погодными условиями.
</t>
    </r>
    <r>
      <rPr>
        <u/>
        <sz val="8"/>
        <rFont val="Arial"/>
        <family val="2"/>
        <charset val="204"/>
      </rPr>
      <t>ООО "КРДВ Мурманск" по состоянию на 01.12.2022:</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Планируется устранить в 4 кв. 2022 г.
Резидент АЗРФ.
</t>
    </r>
    <r>
      <rPr>
        <u/>
        <sz val="8"/>
        <rFont val="Arial"/>
        <family val="2"/>
        <charset val="204"/>
      </rPr>
      <t>ООО "КРДВ Мурманск" по состоянию на 01.01.2023:</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Адрес: рыбоводный участок №22.1: озеро Алла-Аккаярви.
</t>
    </r>
    <r>
      <rPr>
        <u/>
        <sz val="8"/>
        <rFont val="Arial"/>
        <family val="2"/>
        <charset val="204"/>
      </rPr>
      <t>ООО "КРДВ Мурманск" по состоянию на 01.02.2023:</t>
    </r>
    <r>
      <rPr>
        <sz val="8"/>
        <rFont val="Arial"/>
        <family val="2"/>
        <charset val="204"/>
      </rPr>
      <t xml:space="preserve"> Закуплены и установлены садки и оборудование в акватории водного объекта, проведено зарыбление. Фактические инвестиции по проекту 20,7 млн.руб.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ООО "КРДВ Мурманск" по состоянию на 01.04.2023г</t>
    </r>
    <r>
      <rPr>
        <sz val="8"/>
        <rFont val="Arial"/>
        <family val="2"/>
        <charset val="204"/>
      </rPr>
      <t>.: без изменений.</t>
    </r>
    <r>
      <rPr>
        <b/>
        <sz val="8"/>
        <rFont val="Arial"/>
        <family val="2"/>
        <charset val="204"/>
      </rPr>
      <t xml:space="preserve">
</t>
    </r>
    <r>
      <rPr>
        <u/>
        <sz val="8"/>
        <rFont val="Arial"/>
        <family val="2"/>
        <charset val="204"/>
      </rPr>
      <t>ООО "КРДВ Мурманск" по состоянию на 01.05.2023г.</t>
    </r>
    <r>
      <rPr>
        <sz val="8"/>
        <rFont val="Arial"/>
        <family val="2"/>
        <charset val="204"/>
      </rPr>
      <t>: без изменений</t>
    </r>
    <r>
      <rPr>
        <b/>
        <sz val="8"/>
        <rFont val="Arial"/>
        <family val="2"/>
        <charset val="204"/>
      </rPr>
      <t xml:space="preserve">.
</t>
    </r>
    <r>
      <rPr>
        <u/>
        <sz val="8"/>
        <rFont val="Arial"/>
        <family val="2"/>
        <charset val="204"/>
      </rPr>
      <t>ООО "КРДВ Мурманск" по состоянию на 01.06.2023г.:</t>
    </r>
    <r>
      <rPr>
        <sz val="8"/>
        <rFont val="Arial"/>
        <family val="2"/>
        <charset val="204"/>
      </rPr>
      <t xml:space="preserve"> без изменений.
</t>
    </r>
    <r>
      <rPr>
        <b/>
        <sz val="8"/>
        <rFont val="Arial"/>
        <family val="2"/>
        <charset val="204"/>
      </rPr>
      <t>ООО "КРДВ Мурманск" по состоянию на 01.07.2023г.: Произведено изъятие и утилизация всего малька. Руководство принимает решение о дальнейшем реализации проекта (рассматривается релокация на юг области)</t>
    </r>
  </si>
  <si>
    <r>
      <t xml:space="preserve">
Туристический кластер "Валла-Тунтури"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</si>
  <si>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01.09.2022:</t>
    </r>
    <r>
      <rPr>
        <sz val="8"/>
        <rFont val="Arial"/>
        <family val="2"/>
        <charset val="204"/>
      </rPr>
      <t xml:space="preserve">  инвестором оформлено 24 зу из 29 заявленных в Доп соглашении. Необходимо получение статуса туристического кластера в рамках федеральной целевой программы "Развитие внутреннего и въездного туризма в РФ (2019-2025 годы), включая мероприятия по подаче заявки от региона. Существует потребность в транспортной инфраструктуре проекта-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Электроснабжение проекта возможно по 2 вариантам. Предварительная оценка стоимости 8,9 млрд руб. Необходимо определить источники финансирования. В рабочем порядке вся необходимая документация будет направлена в адрес Минэнерго МО.
Состоялся визит Корпорации "Туризм.РФ". Осмотрены территории реализации проекта и глемпинг "Китовый берег". Оценка проекта положительная. 
</t>
    </r>
    <r>
      <rPr>
        <u/>
        <sz val="8"/>
        <rFont val="Arial"/>
        <family val="2"/>
        <charset val="204"/>
      </rPr>
      <t>УК Столица Арктики по состоянию на 01.10.2022:</t>
    </r>
    <r>
      <rPr>
        <sz val="8"/>
        <rFont val="Arial"/>
        <family val="2"/>
        <charset val="204"/>
      </rPr>
      <t xml:space="preserve"> подготовка документов для заключения Доп соглашения, в связи с изменениями количества ЗУ.
Резидент АЗРФ.
</t>
    </r>
    <r>
      <rPr>
        <u/>
        <sz val="8"/>
        <rFont val="Arial"/>
        <family val="2"/>
        <charset val="204"/>
      </rPr>
      <t>УК Столица Арктики по состоянию на 01.11.2022</t>
    </r>
    <r>
      <rPr>
        <sz val="8"/>
        <rFont val="Arial"/>
        <family val="2"/>
        <charset val="204"/>
      </rPr>
      <t xml:space="preserve">: подготовка документов для заключения Доп соглашения, в связи с изменениями количества ЗУ.
Резидент АЗРФ. Фактические инвестиции на 01.11.2022 - 2, 28 млрд руб, создано 16 рабочих мест
</t>
    </r>
    <r>
      <rPr>
        <u/>
        <sz val="8"/>
        <rFont val="Arial"/>
        <family val="2"/>
        <charset val="204"/>
      </rPr>
      <t>ООО "КРДВ Мурманск" по состоянию на 01.12.2022:</t>
    </r>
    <r>
      <rPr>
        <sz val="8"/>
        <rFont val="Arial"/>
        <family val="2"/>
        <charset val="204"/>
      </rPr>
      <t xml:space="preserve"> резидент АЗРФ. Проект реализуется с небольшим опережением: строятся технологические проезды + 2я очередь глэмпинга "Китовый берег" (Мурманская область, Печенгский муниципальный округ, в 30 км севернее от п. Старая Титовка на берегу Баренцева моря губы Малая Волоковая). Создается техническая зона для обслуживания техники клиентов и рабочей техники. Проводится проектирование 3-4 очередей. Построен вахтовый городок (проживает 80 строителей). Проводится облагораживание, очистка и разминирование территорий. На территорию протянута оптоволоконная связь (интернет).
</t>
    </r>
    <r>
      <rPr>
        <u/>
        <sz val="8"/>
        <rFont val="Arial"/>
        <family val="2"/>
        <charset val="204"/>
      </rPr>
      <t>ООО "КРДВ Мурманск" по состоянию на 01.01.2023:</t>
    </r>
    <r>
      <rPr>
        <sz val="8"/>
        <rFont val="Arial"/>
        <family val="2"/>
        <charset val="204"/>
      </rPr>
      <t xml:space="preserve"> подана заявка на заключение дополнительного соглашения с измененными земельными участками для реализации проекта. Заявка направлена на доработку и проверку земельных участков. Место нахождения кластера: п-в Средний, Рыбачий.
</t>
    </r>
    <r>
      <rPr>
        <u/>
        <sz val="8"/>
        <rFont val="Arial"/>
        <family val="2"/>
        <charset val="204"/>
      </rPr>
      <t>ООО "КРДВ Мурманск" по состоянию на 01.02.2023</t>
    </r>
    <r>
      <rPr>
        <sz val="8"/>
        <rFont val="Arial"/>
        <family val="2"/>
        <charset val="204"/>
      </rPr>
      <t xml:space="preserve">: заявка на заключение дополнительного соглашения отозвана. Планируется изменение параметров проекта и сроков реализации. Согласно отчету за 4 кв 2022: фактические инвестиции - 2 882,3 млн руб, создано 16 рабочих мест. Мероприятие мониторится в рамках ПНСЖ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ООО "КРДВ Мурманск" по состоянию на 01.04.2023г</t>
    </r>
    <r>
      <rPr>
        <sz val="8"/>
        <rFont val="Arial"/>
        <family val="2"/>
        <charset val="204"/>
      </rPr>
      <t xml:space="preserve">.: без изменений.
</t>
    </r>
    <r>
      <rPr>
        <u/>
        <sz val="8"/>
        <rFont val="Arial"/>
        <family val="2"/>
        <charset val="204"/>
      </rPr>
      <t>ООО "КРДВ Мурманск" по состоянию на 01.05.2023г</t>
    </r>
    <r>
      <rPr>
        <sz val="8"/>
        <rFont val="Arial"/>
        <family val="2"/>
        <charset val="204"/>
      </rPr>
      <t xml:space="preserve">.:фактические инвестиции за 1 кв 2023 (нарастающим итогом) составили 3,6 млрд руб и создано 18 рабочих мест. Заключено дополнительное соглашение с увеличением сроков реализации на 3 года (до 2029 года). Планируемые инвестиции остались в первоначальных значениях (28 млрд руб). Пересмотрены земельные участки в рамках проекта. Оформлены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t>
    </r>
    <r>
      <rPr>
        <u/>
        <sz val="8"/>
        <rFont val="Arial"/>
        <family val="2"/>
        <charset val="204"/>
      </rPr>
      <t>ООО "КРДВ Мурманск" по состоянию на 01.06.2023:</t>
    </r>
    <r>
      <rPr>
        <sz val="8"/>
        <rFont val="Arial"/>
        <family val="2"/>
        <charset val="204"/>
      </rPr>
      <t xml:space="preserve"> без изменений.
</t>
    </r>
    <r>
      <rPr>
        <b/>
        <sz val="8"/>
        <rFont val="Arial"/>
        <family val="2"/>
        <charset val="204"/>
      </rPr>
      <t>ООО "КРДВ Мурманск" по состоянию на 01.07.2023: без изменений.</t>
    </r>
  </si>
  <si>
    <r>
      <t xml:space="preserve">Создание Парка активного отдыха и экстремальных видов спорта в пгт Никель
</t>
    </r>
    <r>
      <rPr>
        <b/>
        <sz val="8"/>
        <rFont val="Arial"/>
        <family val="2"/>
        <charset val="204"/>
      </rPr>
      <t>ПРОДОЛЖАЕТСЯ</t>
    </r>
  </si>
  <si>
    <r>
      <rPr>
        <u/>
        <sz val="8"/>
        <rFont val="Arial"/>
        <family val="2"/>
        <charset val="204"/>
      </rPr>
      <t>Администрация Печенгского муниц. округа</t>
    </r>
    <r>
      <rPr>
        <sz val="8"/>
        <rFont val="Arial"/>
        <family val="2"/>
        <charset val="204"/>
      </rPr>
      <t xml:space="preserve">: заключен договор по разработке технико-экономического обоснования Приключенческого курорта. Продолжается работа по технико-экономическому обоснованию Приключенческого курорта. Сделаны замены, выбраны возможные локации для размещения объекта. Проходит определение границ Парка с частичной доработкой концепции курорта для уточнения исходных данных (параметров). </t>
    </r>
    <r>
      <rPr>
        <b/>
        <sz val="8"/>
        <rFont val="Arial"/>
        <family val="2"/>
        <charset val="204"/>
      </rPr>
      <t xml:space="preserve">
</t>
    </r>
    <r>
      <rPr>
        <u/>
        <sz val="8"/>
        <rFont val="Arial"/>
        <family val="2"/>
        <charset val="204"/>
      </rPr>
      <t>Администрация Печенгского муниц. округа на 01.09.2022:</t>
    </r>
    <r>
      <rPr>
        <sz val="8"/>
        <rFont val="Arial"/>
        <family val="2"/>
        <charset val="204"/>
      </rPr>
      <t xml:space="preserve"> продолжается работа по доработке концепции курорта.
</t>
    </r>
    <r>
      <rPr>
        <u/>
        <sz val="8"/>
        <rFont val="Arial"/>
        <family val="2"/>
        <charset val="204"/>
      </rPr>
      <t>Администрация Печенгского муниц. округа на 01.11.2022:</t>
    </r>
    <r>
      <rPr>
        <sz val="8"/>
        <rFont val="Arial"/>
        <family val="2"/>
        <charset val="204"/>
      </rPr>
      <t xml:space="preserve"> выполнены технико-экономическое обоснование развития приключенческого курорта. Начались работы по проработке и уточнению архитектурно-планировочных решений. Параллельно прорабатывается финансовая модель и организационно-правовая схема реализации проекта. 29-30.09.2022 проведена рабочая встреча с разработчиками в целях обсуждения промежуточных результатов. Принято решение о доработке материалов по технико-экономического обоснованию (срок - не позднее 15.11.2022).</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продолжаются работы по доработке технико-экономического обоснования. Проведены встречи с предпринимателями (потенциальными инвесторами).</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продолжаются работы по доработке технико-экономического обоснования. </t>
    </r>
    <r>
      <rPr>
        <b/>
        <sz val="8"/>
        <rFont val="Arial"/>
        <family val="2"/>
        <charset val="204"/>
      </rPr>
      <t xml:space="preserve">
</t>
    </r>
    <r>
      <rPr>
        <u/>
        <sz val="8"/>
        <rFont val="Arial"/>
        <family val="2"/>
        <charset val="204"/>
      </rPr>
      <t>Администрация Печенгского муниц. округа на 01.02.2023</t>
    </r>
    <r>
      <rPr>
        <sz val="8"/>
        <rFont val="Arial"/>
        <family val="2"/>
        <charset val="204"/>
      </rPr>
      <t>: выполнены работы по топографической съемке, продолжаются работы по доработке технико-экономического обоснования.</t>
    </r>
    <r>
      <rPr>
        <b/>
        <sz val="8"/>
        <rFont val="Arial"/>
        <family val="2"/>
        <charset val="204"/>
      </rPr>
      <t xml:space="preserve">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по технико-экономическому обоснованию.                                                                                                                                                                                                                                                                                                 </t>
    </r>
    <r>
      <rPr>
        <u/>
        <sz val="8"/>
        <rFont val="Arial"/>
        <family val="2"/>
        <charset val="204"/>
      </rPr>
      <t>Администрация Печенгского муниц. округа на 01.04.2023</t>
    </r>
    <r>
      <rPr>
        <sz val="8"/>
        <rFont val="Arial"/>
        <family val="2"/>
        <charset val="204"/>
      </rPr>
      <t>: продолжаются работы по доработке материалов по технико-экономическому обоснованию (договор заключен АНО "Центр социальных проектов "Вторая школа"</t>
    </r>
    <r>
      <rPr>
        <b/>
        <sz val="8"/>
        <rFont val="Arial"/>
        <family val="2"/>
        <charset val="204"/>
      </rPr>
      <t xml:space="preserve">
</t>
    </r>
    <r>
      <rPr>
        <u/>
        <sz val="8"/>
        <rFont val="Arial"/>
        <family val="2"/>
        <charset val="204"/>
      </rPr>
      <t>Администрация Печенгского муниц. округа на 01.05.2023:</t>
    </r>
    <r>
      <rPr>
        <sz val="8"/>
        <rFont val="Arial"/>
        <family val="2"/>
        <charset val="204"/>
      </rPr>
      <t xml:space="preserve"> продолжаются работы по доработке материалов по технико-экономическому обоснованию (договор заключен АНО "Центр социальных проектов "Вторая школа"</t>
    </r>
    <r>
      <rPr>
        <b/>
        <sz val="8"/>
        <rFont val="Arial"/>
        <family val="2"/>
        <charset val="204"/>
      </rPr>
      <t xml:space="preserve">
</t>
    </r>
    <r>
      <rPr>
        <u/>
        <sz val="8"/>
        <rFont val="Arial"/>
        <family val="2"/>
        <charset val="204"/>
      </rPr>
      <t>Администрация Печенгского муниц. округа  на 01.06.2023</t>
    </r>
    <r>
      <rPr>
        <b/>
        <sz val="8"/>
        <rFont val="Arial"/>
        <family val="2"/>
        <charset val="204"/>
      </rPr>
      <t xml:space="preserve">: </t>
    </r>
    <r>
      <rPr>
        <sz val="8"/>
        <rFont val="Arial"/>
        <family val="2"/>
        <charset val="204"/>
      </rPr>
      <t>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t>
    </r>
    <r>
      <rPr>
        <b/>
        <sz val="8"/>
        <rFont val="Arial"/>
        <family val="2"/>
        <charset val="204"/>
      </rPr>
      <t>" 
Администрация Печенгского муниц. округа На 01.07.2023: без изменений</t>
    </r>
  </si>
  <si>
    <r>
      <t xml:space="preserve">Создание торгово-пешеходной зоны в пгт Никель
</t>
    </r>
    <r>
      <rPr>
        <b/>
        <sz val="8"/>
        <rFont val="Arial"/>
        <family val="2"/>
        <charset val="204"/>
      </rPr>
      <t>ПРОДОЛЖАЕТСЯ</t>
    </r>
  </si>
  <si>
    <r>
      <rPr>
        <u/>
        <sz val="8"/>
        <rFont val="Arial"/>
        <family val="2"/>
        <charset val="204"/>
      </rPr>
      <t>АО Корпорация развития МО на 01.01.2023</t>
    </r>
    <r>
      <rPr>
        <sz val="8"/>
        <rFont val="Arial"/>
        <family val="2"/>
        <charset val="204"/>
      </rPr>
      <t xml:space="preserve">: Завершено  рейтинговое голосование по отбору общественных территорий, благоустройство которых планируется в 2023 году (Федеральный конкурс), по результатам которого Администрации Печенгского муниципального округа направила в Министерство градостроительства и благоустройства Мурманской области информацию о том, что предполагаемая стоимость благоустройства составит 95 млн. руб. </t>
    </r>
    <r>
      <rPr>
        <b/>
        <sz val="8"/>
        <rFont val="Arial"/>
        <family val="2"/>
        <charset val="204"/>
      </rPr>
      <t xml:space="preserve">                                                                                                                    
</t>
    </r>
    <r>
      <rPr>
        <u/>
        <sz val="8"/>
        <rFont val="Arial"/>
        <family val="2"/>
        <charset val="204"/>
      </rPr>
      <t>АО Корпорация развития МО на 01.02.2023:</t>
    </r>
    <r>
      <rPr>
        <sz val="8"/>
        <rFont val="Arial"/>
        <family val="2"/>
        <charset val="204"/>
      </rPr>
      <t xml:space="preserve"> Минград МО направил запрос в Минстрой МО о возможности благоустройства ул. Бабикова в Никеле по программе реновации ЗАТО и потребность в финансировании в размере 95 млн. руб. Минстрой МО перенаправил данный запрос в Минобороны РФ. 
</t>
    </r>
    <r>
      <rPr>
        <u/>
        <sz val="8"/>
        <rFont val="Arial"/>
        <family val="2"/>
        <charset val="204"/>
      </rPr>
      <t>АО Корпорация развития МО на 01.03.2023:</t>
    </r>
    <r>
      <rPr>
        <sz val="8"/>
        <rFont val="Arial"/>
        <family val="2"/>
        <charset val="204"/>
      </rPr>
      <t xml:space="preserve"> без изменений</t>
    </r>
    <r>
      <rPr>
        <b/>
        <sz val="8"/>
        <rFont val="Arial"/>
        <family val="2"/>
        <charset val="204"/>
      </rPr>
      <t xml:space="preserve">
</t>
    </r>
    <r>
      <rPr>
        <u/>
        <sz val="8"/>
        <rFont val="Arial"/>
        <family val="2"/>
        <charset val="204"/>
      </rPr>
      <t>АО Корпорация развития МО на 01.05.2023: без изменений</t>
    </r>
    <r>
      <rPr>
        <b/>
        <sz val="8"/>
        <rFont val="Arial"/>
        <family val="2"/>
        <charset val="204"/>
      </rPr>
      <t xml:space="preserve">
</t>
    </r>
    <r>
      <rPr>
        <u/>
        <sz val="8"/>
        <rFont val="Arial"/>
        <family val="2"/>
        <charset val="204"/>
      </rPr>
      <t xml:space="preserve">АО Корпорация развития МО на 01.06.2023: без изменений
</t>
    </r>
    <r>
      <rPr>
        <b/>
        <sz val="8"/>
        <rFont val="Arial"/>
        <family val="2"/>
        <charset val="204"/>
      </rPr>
      <t xml:space="preserve">АО Корпорация развития МО на 01.07.2023: без изменений
</t>
    </r>
    <r>
      <rPr>
        <sz val="8"/>
        <rFont val="Arial"/>
        <family val="2"/>
        <charset val="204"/>
      </rPr>
      <t xml:space="preserve">
</t>
    </r>
    <r>
      <rPr>
        <u/>
        <sz val="8"/>
        <rFont val="Arial"/>
        <family val="2"/>
        <charset val="204"/>
      </rPr>
      <t>Администрацией Печенгского муниципального округа н</t>
    </r>
    <r>
      <rPr>
        <sz val="8"/>
        <rFont val="Arial"/>
        <family val="2"/>
        <charset val="204"/>
      </rPr>
      <t>аправлены в Министерство градостроительства и благоустройства Мурманской области два варианта архитектурной концепции проекта для участия в рейтинговом голосовании по отбору территорий, благоустройство которых планируется в 2023 году. Приняли участие в рейтинговом голосовании по отбору территорий, благоустройство которых планируется в 2023 году. Направлена заявка (пакет документов) в Минград Мурманской области для получения софинансирования из областного бюджета в  2023 году. Получено коммерческое предложение по разработке проектно-сметной документации на сумму 3 700 000 руб.</t>
    </r>
    <r>
      <rPr>
        <b/>
        <sz val="8"/>
        <rFont val="Arial"/>
        <family val="2"/>
        <charset val="204"/>
      </rPr>
      <t xml:space="preserve">
</t>
    </r>
    <r>
      <rPr>
        <u/>
        <sz val="8"/>
        <rFont val="Arial"/>
        <family val="2"/>
        <charset val="204"/>
      </rPr>
      <t>Администрация Печенгского муниципального округа на 01.01.2023:</t>
    </r>
    <r>
      <rPr>
        <sz val="8"/>
        <rFont val="Arial"/>
        <family val="2"/>
        <charset val="204"/>
      </rPr>
      <t xml:space="preserve"> Администрацией Печенгского округа направлено письмо АО "Кольская ГМК" о возможности оказания в соответствии с Федеральным законом от 11.08.1995 №135-ФЗ "О благотворительной деятельности и благотворительных организациях" благотворительной (безвозмездной помощи) в сумме 3 700 000,00 руб. на разработку проектно-сметной документации.
</t>
    </r>
    <r>
      <rPr>
        <u/>
        <sz val="8"/>
        <rFont val="Arial"/>
        <family val="2"/>
        <charset val="204"/>
      </rPr>
      <t>Администрация Печенгского муниципального округа на 01.02.2023:</t>
    </r>
    <r>
      <rPr>
        <sz val="8"/>
        <rFont val="Arial"/>
        <family val="2"/>
        <charset val="204"/>
      </rPr>
      <t xml:space="preserve"> 25.01.2023 администрацией Печенгского муниципального округа направлено письмо заместителю Губернатора - министру градостроительства и благоустройства Мурманской области о рассмотрении возможности выделения средств из областного бюджета на разработку проектно-сметной документации в сумме 3 700 000,00 руб.
</t>
    </r>
    <r>
      <rPr>
        <u/>
        <sz val="8"/>
        <rFont val="Arial"/>
        <family val="2"/>
        <charset val="204"/>
      </rPr>
      <t>Администрация Печенгского муниципального округа на 01.03.2023:</t>
    </r>
    <r>
      <rPr>
        <sz val="8"/>
        <rFont val="Arial"/>
        <family val="2"/>
        <charset val="204"/>
      </rPr>
      <t xml:space="preserve"> Получен ответ от Минграда МО на письмо администрации Печенгского муниципального округа (разработка ПСД в рамках субсидии из</t>
    </r>
    <r>
      <rPr>
        <b/>
        <sz val="8"/>
        <rFont val="Arial"/>
        <family val="2"/>
        <charset val="204"/>
      </rPr>
      <t xml:space="preserve"> </t>
    </r>
    <r>
      <rPr>
        <sz val="8"/>
        <rFont val="Arial"/>
        <family val="2"/>
        <charset val="204"/>
      </rPr>
      <t>областного бюджета местным бюджетам на благоустройство общественных территорий не предусмотрена, предложено рассмотреть вопрос разработки ПСД за счет внебюджетных источников). Администрацией Печенгского муниципального округа направлено предложение в Министерство развития Арктики и экономики Мурманской области для включения в соглашение о социально-экономическом развитии между Правительством Мурманской области и ПАО "ГМК "Норильский никель" на 2023-2025 годы (в т.ч. разработка ПСД за счет внебюджетных источников финансирования).</t>
    </r>
    <r>
      <rPr>
        <b/>
        <sz val="8"/>
        <rFont val="Arial"/>
        <family val="2"/>
        <charset val="204"/>
      </rPr>
      <t xml:space="preserve">                                                                                 </t>
    </r>
    <r>
      <rPr>
        <u/>
        <sz val="8"/>
        <rFont val="Arial"/>
        <family val="2"/>
        <charset val="204"/>
      </rPr>
      <t>Администрация Печенгского муниципального округа на 01.04.2023:</t>
    </r>
    <r>
      <rPr>
        <sz val="8"/>
        <rFont val="Arial"/>
        <family val="2"/>
        <charset val="204"/>
      </rPr>
      <t xml:space="preserve"> продолжается работа по поиску источников финансирования </t>
    </r>
    <r>
      <rPr>
        <b/>
        <sz val="8"/>
        <rFont val="Arial"/>
        <family val="2"/>
        <charset val="204"/>
      </rPr>
      <t xml:space="preserve">
</t>
    </r>
    <r>
      <rPr>
        <u/>
        <sz val="8"/>
        <rFont val="Arial"/>
        <family val="2"/>
        <charset val="204"/>
      </rPr>
      <t>Администрация Печенгского муниципального округа на 01.05.2023</t>
    </r>
    <r>
      <rPr>
        <sz val="8"/>
        <rFont val="Arial"/>
        <family val="2"/>
        <charset val="204"/>
      </rPr>
      <t xml:space="preserve">: без изменений.
</t>
    </r>
    <r>
      <rPr>
        <u/>
        <sz val="8"/>
        <rFont val="Arial"/>
        <family val="2"/>
        <charset val="204"/>
      </rPr>
      <t>Администрация Печенгского муниципального округа на 01.06.2023:</t>
    </r>
    <r>
      <rPr>
        <sz val="8"/>
        <rFont val="Arial"/>
        <family val="2"/>
        <charset val="204"/>
      </rPr>
      <t xml:space="preserve"> без изменений</t>
    </r>
    <r>
      <rPr>
        <b/>
        <sz val="8"/>
        <rFont val="Arial"/>
        <family val="2"/>
        <charset val="204"/>
      </rPr>
      <t xml:space="preserve">
Администрация Печенгского муниципального округа на  01.07.2023: АНО "Центр городского развития Мурманской области" 28.06.2023 объявлен конкурс в электронной форме на выполнение работ по разработке проектной, сметной и рабочей документации на благоустройство объекта. Начальная (максимальная) цена договора 3 495 000,00 руб. Срок окончания подачи заявок на участие в конкурсе, итоги конкурса 10.07.2023.</t>
    </r>
  </si>
  <si>
    <r>
      <t xml:space="preserve">Открытие фронт-офиса АНО "Туристский центр Мурманской области" 
</t>
    </r>
    <r>
      <rPr>
        <b/>
        <sz val="8"/>
        <rFont val="Arial"/>
        <family val="2"/>
        <charset val="204"/>
      </rPr>
      <t>ЗАВЕРШЕНО в 2022</t>
    </r>
  </si>
  <si>
    <r>
      <rPr>
        <u/>
        <sz val="8"/>
        <rFont val="Arial"/>
        <family val="2"/>
        <charset val="204"/>
      </rPr>
      <t>Администрация Печенгского муниц округа на 01.09.2022</t>
    </r>
    <r>
      <rPr>
        <sz val="8"/>
        <rFont val="Arial"/>
        <family val="2"/>
        <charset val="204"/>
      </rPr>
      <t>: строительные работы завершены. Ведется закупка оборудования для фронт-офиса.</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без изменений. </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выполнен ремонт помещения под фронт-офис по адресу: пгт. Никель, ул. Сидоровича, д. 4.
</t>
    </r>
    <r>
      <rPr>
        <b/>
        <sz val="8"/>
        <rFont val="Arial"/>
        <family val="2"/>
        <charset val="204"/>
      </rPr>
      <t xml:space="preserve">
</t>
    </r>
    <r>
      <rPr>
        <u/>
        <sz val="8"/>
        <rFont val="Arial"/>
        <family val="2"/>
        <charset val="204"/>
      </rPr>
      <t>Комитет по туризму МО на 01.08.2022:</t>
    </r>
    <r>
      <rPr>
        <sz val="8"/>
        <rFont val="Arial"/>
        <family val="2"/>
        <charset val="204"/>
      </rPr>
      <t xml:space="preserve"> открытие зпланировано на конец 2022 года.</t>
    </r>
    <r>
      <rPr>
        <b/>
        <sz val="8"/>
        <rFont val="Arial"/>
        <family val="2"/>
        <charset val="204"/>
      </rPr>
      <t xml:space="preserve">
</t>
    </r>
    <r>
      <rPr>
        <u/>
        <sz val="8"/>
        <rFont val="Arial"/>
        <family val="2"/>
        <charset val="204"/>
      </rPr>
      <t>Комитет по туризму МО на 01.09.2022:</t>
    </r>
    <r>
      <rPr>
        <sz val="8"/>
        <rFont val="Arial"/>
        <family val="2"/>
        <charset val="204"/>
      </rPr>
      <t xml:space="preserve"> за счет внебюджетных средств были оплачены услуги по цифровизации – установка видеонаблюдения на сумму 100,5 тыс.рублей.</t>
    </r>
    <r>
      <rPr>
        <b/>
        <sz val="8"/>
        <rFont val="Arial"/>
        <family val="2"/>
        <charset val="204"/>
      </rPr>
      <t xml:space="preserve">
</t>
    </r>
    <r>
      <rPr>
        <u/>
        <sz val="8"/>
        <rFont val="Arial"/>
        <family val="2"/>
        <charset val="204"/>
      </rPr>
      <t>Комитет по туризму МО на 01.10.2022:</t>
    </r>
    <r>
      <rPr>
        <sz val="8"/>
        <rFont val="Arial"/>
        <family val="2"/>
        <charset val="204"/>
      </rPr>
      <t xml:space="preserve"> ремонтные работы завершены. Подготовлено письмо о передаче помещения в безвозмездное пользование АНО "ТИЦ МО" идет процесс заключения соглашения.</t>
    </r>
    <r>
      <rPr>
        <b/>
        <sz val="8"/>
        <rFont val="Arial"/>
        <family val="2"/>
        <charset val="204"/>
      </rPr>
      <t xml:space="preserve">
</t>
    </r>
    <r>
      <rPr>
        <u/>
        <sz val="8"/>
        <rFont val="Arial"/>
        <family val="2"/>
        <charset val="204"/>
      </rPr>
      <t>Комитет по туризму МО на 01.11.2022:</t>
    </r>
    <r>
      <rPr>
        <sz val="8"/>
        <rFont val="Arial"/>
        <family val="2"/>
        <charset val="204"/>
      </rPr>
      <t xml:space="preserve"> заключено соглашение. В ноябре будет  осуществлена закупка мебели, оргтехники проведен Интернет 
</t>
    </r>
    <r>
      <rPr>
        <u/>
        <sz val="8"/>
        <rFont val="Arial"/>
        <family val="2"/>
        <charset val="204"/>
      </rPr>
      <t>Комитет по туризму МО на 01.12.2022:</t>
    </r>
    <r>
      <rPr>
        <sz val="8"/>
        <rFont val="Arial"/>
        <family val="2"/>
        <charset val="204"/>
      </rPr>
      <t xml:space="preserve"> ведется работа по заключению договоров на  осуществление закупки мебели, оргтехники  установки Интернета.</t>
    </r>
    <r>
      <rPr>
        <b/>
        <sz val="8"/>
        <rFont val="Arial"/>
        <family val="2"/>
        <charset val="204"/>
      </rPr>
      <t xml:space="preserve">
</t>
    </r>
    <r>
      <rPr>
        <u/>
        <sz val="8"/>
        <rFont val="Arial"/>
        <family val="2"/>
        <charset val="204"/>
      </rPr>
      <t>Комитет по туризму МО на 01.01.2023:</t>
    </r>
    <r>
      <rPr>
        <sz val="8"/>
        <rFont val="Arial"/>
        <family val="2"/>
        <charset val="204"/>
      </rPr>
      <t xml:space="preserve"> осуществлена работа по открытию  фронт-офиса в пгт Никель, Сидоровича, 4, в т.ч  произведена оплата за дизайн-проект обустройства фронтофиса, сделан  фасад, входная группа, установлена световая вывеска, оформлены окна, осуществлено интерьерное обустройство, приобретена мебель, компьютерная техника и канцтовары. </t>
    </r>
    <r>
      <rPr>
        <b/>
        <sz val="8"/>
        <rFont val="Arial"/>
        <family val="2"/>
        <charset val="204"/>
      </rPr>
      <t xml:space="preserve">
</t>
    </r>
    <r>
      <rPr>
        <u/>
        <sz val="8"/>
        <rFont val="Arial"/>
        <family val="2"/>
        <charset val="204"/>
      </rPr>
      <t xml:space="preserve">Комитет по туризму МО на 01.02.2023:  </t>
    </r>
    <r>
      <rPr>
        <sz val="8"/>
        <rFont val="Arial"/>
        <family val="2"/>
        <charset val="204"/>
      </rPr>
      <t xml:space="preserve">фронт-офис открыт. Идет поиск работника, офис работает в дистанционном формате </t>
    </r>
    <r>
      <rPr>
        <b/>
        <sz val="8"/>
        <rFont val="Arial"/>
        <family val="2"/>
        <charset val="204"/>
      </rPr>
      <t xml:space="preserve">
Комитет по туризму МО на 01.07.2023: фронт-офис открыт. 02.05.2023 в штат принят сотрудник</t>
    </r>
  </si>
  <si>
    <r>
      <t xml:space="preserve">Строительство гостиничного комплекса "Полярия"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</si>
  <si>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01.10.2022:</t>
    </r>
    <r>
      <rPr>
        <sz val="8"/>
        <rFont val="Arial"/>
        <family val="2"/>
        <charset val="204"/>
      </rPr>
      <t xml:space="preserve"> ведутся СМР, приобретение оборудования.</t>
    </r>
    <r>
      <rPr>
        <b/>
        <sz val="8"/>
        <rFont val="Arial"/>
        <family val="2"/>
        <charset val="204"/>
      </rPr>
      <t xml:space="preserve">
</t>
    </r>
    <r>
      <rPr>
        <u/>
        <sz val="8"/>
        <rFont val="Arial"/>
        <family val="2"/>
        <charset val="204"/>
      </rPr>
      <t>УК Столица Арктики по состоянию на 01.11.2022:</t>
    </r>
    <r>
      <rPr>
        <sz val="8"/>
        <rFont val="Arial"/>
        <family val="2"/>
        <charset val="204"/>
      </rPr>
      <t xml:space="preserve"> открытый вопрос связанный с получением ЗУ, в настоящий момент проект не обеспечен ЗУ, получены отказы. Резидент АЗРФ.</t>
    </r>
    <r>
      <rPr>
        <b/>
        <sz val="8"/>
        <rFont val="Arial"/>
        <family val="2"/>
        <charset val="204"/>
      </rPr>
      <t xml:space="preserve">
</t>
    </r>
    <r>
      <rPr>
        <u/>
        <sz val="8"/>
        <rFont val="Arial"/>
        <family val="2"/>
        <charset val="204"/>
      </rPr>
      <t>ООО "КРДВ Мурманск" по состоянию на 01.01.2023:</t>
    </r>
    <r>
      <rPr>
        <sz val="8"/>
        <rFont val="Arial"/>
        <family val="2"/>
        <charset val="204"/>
      </rPr>
      <t xml:space="preserve"> земельный участок (ЗУ) оформлен (адрес: г. Заполярный, ул. Юбилейная д 2б), приступил к СМР (значительное отставание от графика),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Резидент не предоставил отчет за 3 кв. 2022г. </t>
    </r>
    <r>
      <rPr>
        <b/>
        <sz val="8"/>
        <rFont val="Arial"/>
        <family val="2"/>
        <charset val="204"/>
      </rPr>
      <t xml:space="preserve">
</t>
    </r>
    <r>
      <rPr>
        <u/>
        <sz val="8"/>
        <rFont val="Arial"/>
        <family val="2"/>
        <charset val="204"/>
      </rPr>
      <t>ООО "КРДВ Мурманск" по состоянию на 01.02.2023:</t>
    </r>
    <r>
      <rPr>
        <sz val="8"/>
        <rFont val="Arial"/>
        <family val="2"/>
        <charset val="204"/>
      </rPr>
      <t xml:space="preserve"> ведутся СМР,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отчет за 3,4 кв. 2022г. находятся в стадии согласования.
</t>
    </r>
    <r>
      <rPr>
        <u/>
        <sz val="8"/>
        <rFont val="Arial"/>
        <family val="2"/>
        <charset val="204"/>
      </rPr>
      <t xml:space="preserve">ООО "КРДВ Мурманск" по состоянию на 01.03.2023: </t>
    </r>
    <r>
      <rPr>
        <sz val="8"/>
        <rFont val="Arial"/>
        <family val="2"/>
        <charset val="204"/>
      </rPr>
      <t xml:space="preserve">без изменений                                                                                                                                                                                                                     </t>
    </r>
    <r>
      <rPr>
        <u/>
        <sz val="8"/>
        <rFont val="Arial"/>
        <family val="2"/>
        <charset val="204"/>
      </rPr>
      <t>ООО "КРДВ Мурманск" по состоянию на 01.04.2023г</t>
    </r>
    <r>
      <rPr>
        <sz val="8"/>
        <rFont val="Arial"/>
        <family val="2"/>
        <charset val="204"/>
      </rPr>
      <t>.: без изменений.</t>
    </r>
    <r>
      <rPr>
        <b/>
        <sz val="8"/>
        <rFont val="Arial"/>
        <family val="2"/>
        <charset val="204"/>
      </rPr>
      <t xml:space="preserve">
</t>
    </r>
    <r>
      <rPr>
        <u/>
        <sz val="8"/>
        <rFont val="Arial"/>
        <family val="2"/>
        <charset val="204"/>
      </rPr>
      <t>ООО "КРДВ Мурманск" по состоянию на 01.05.2023г.</t>
    </r>
    <r>
      <rPr>
        <sz val="8"/>
        <rFont val="Arial"/>
        <family val="2"/>
        <charset val="204"/>
      </rPr>
      <t>: без изменений.</t>
    </r>
    <r>
      <rPr>
        <b/>
        <sz val="8"/>
        <rFont val="Arial"/>
        <family val="2"/>
        <charset val="204"/>
      </rPr>
      <t xml:space="preserve">
</t>
    </r>
    <r>
      <rPr>
        <u/>
        <sz val="8"/>
        <rFont val="Arial"/>
        <family val="2"/>
        <charset val="204"/>
      </rPr>
      <t>ООО "КРДВ Мурманск" по состоянию на 01.06.2023г</t>
    </r>
    <r>
      <rPr>
        <sz val="8"/>
        <rFont val="Arial"/>
        <family val="2"/>
        <charset val="204"/>
      </rPr>
      <t>.: без изменений.</t>
    </r>
    <r>
      <rPr>
        <b/>
        <sz val="8"/>
        <rFont val="Arial"/>
        <family val="2"/>
        <charset val="204"/>
      </rPr>
      <t xml:space="preserve">
ООО "КРДВ Мурманск" по состоянию на 01.07.2023: без изменений</t>
    </r>
  </si>
  <si>
    <r>
      <t xml:space="preserve">
"Строительство объекта придорожного сервиса - многофункциональной заправки "Atlas"
</t>
    </r>
    <r>
      <rPr>
        <b/>
        <sz val="8"/>
        <rFont val="Arial"/>
        <family val="2"/>
        <charset val="204"/>
      </rPr>
      <t>Резидент АЗРФ</t>
    </r>
    <r>
      <rPr>
        <sz val="8"/>
        <rFont val="Arial"/>
        <family val="2"/>
        <charset val="204"/>
      </rPr>
      <t xml:space="preserve">
</t>
    </r>
    <r>
      <rPr>
        <b/>
        <sz val="8"/>
        <rFont val="Arial"/>
        <family val="2"/>
        <charset val="204"/>
      </rPr>
      <t>ЗАВЕРШЕНО в 2022 году</t>
    </r>
  </si>
  <si>
    <r>
      <rPr>
        <u/>
        <sz val="8"/>
        <rFont val="Arial"/>
        <family val="2"/>
        <charset val="204"/>
      </rPr>
      <t>АО Корпорация развития МО по состоянию на 01.08.2022:</t>
    </r>
    <r>
      <rPr>
        <sz val="8"/>
        <rFont val="Arial"/>
        <family val="2"/>
        <charset val="204"/>
      </rPr>
      <t xml:space="preserve">
Построенному зданию АЗС присвоен адрес: пгт. Печенга, 17-ый км., зд. 1; полностью проведены отделочные работы, собрана меблировка, установлена пожарная сигнализация и камеры видеонаблюдения; приобретена брендированная форма для персонала; полностью закуплено оборудование для кафе и магазина; определены меню кафе и матрица товаров магазина; заключены соглашения с поставщиками; необходимое техническое оборудование для АЗС приобретено и смонтировано, подключение будет произведено до 15.08.2022; произведено технологическое присоединение  к сетям водоснабжения; переход на постоянную схему питания электроснабжения запланирован на август 2022; планируемое завершение обустройства террасы до 05.08.2022; планируемое завершение облицовки фасада здания до 15.08.2022; планируемое завершение благоустройства территории АЗС до 26.08.2022; с 22.08.2022 принятие в штат компании всего персонала АЗС и прохождение обучения бизнес-процессам; плановая дата открытия - 29.08.2022</t>
    </r>
    <r>
      <rPr>
        <b/>
        <sz val="8"/>
        <rFont val="Arial"/>
        <family val="2"/>
        <charset val="204"/>
      </rPr>
      <t xml:space="preserve">.  
</t>
    </r>
    <r>
      <rPr>
        <u/>
        <sz val="8"/>
        <rFont val="Arial"/>
        <family val="2"/>
        <charset val="204"/>
      </rPr>
      <t>АО Корпорация развития МО по состоянию на 01.09.2022</t>
    </r>
    <r>
      <rPr>
        <sz val="8"/>
        <rFont val="Arial"/>
        <family val="2"/>
        <charset val="204"/>
      </rPr>
      <t xml:space="preserve">:
построенному зданию АЗС присвоен адрес: пгт. Печенга, 17-ый км., зд. 1; полностью проведены отделочные работы, собрана меблировка, установлена пожарная сигнализация и камеры видеонаблюдения; приобретена брендированная форма для персонала; полностью закуплено оборудование для кафе и магазина; определены меню кафе и матрица товаров магазина; заключены соглашения с поставщиками; необходимое техническое оборудование для МСК приобретено и смонтировано, подключение произведено 25.08.2022; произведено технологическое присоединение  к сетям водоснабжения; переход на постоянную схему питания электроснабжения запланирован в сентябре 2022; обустройство террасы проведено 05.08.2022; облицовка фасада здания завершена 15.08.2022; завершение благоустройства территории АЗС 29.09.2022; до 12.09.2022 принятие в штат компании всего персонала АЗС и прохождение обучения бизнес-процессам; плановая дата открытия - 30.09.2022. 
</t>
    </r>
    <r>
      <rPr>
        <u/>
        <sz val="8"/>
        <rFont val="Arial"/>
        <family val="2"/>
        <charset val="204"/>
      </rPr>
      <t xml:space="preserve">АО Корпорация развития МО по состоянию на 01.10.2022:
</t>
    </r>
    <r>
      <rPr>
        <sz val="8"/>
        <rFont val="Arial"/>
        <family val="2"/>
        <charset val="204"/>
      </rPr>
      <t xml:space="preserve">построенному зданию АЗС присвоен адрес: пгт. Печенга, 17-ый км., зд. 1; полностью проведены отделочные работы, собрана мебель, установлена пожарная сигнализация и камеры видеонаблюдения, интернет; приобретена брендированная форма для персонала; закуплено основное оборудование для кафе и магазина;  определены меню кафе и матрица товаров магазина; заключены соглашения с поставщиками; закуп продуктов для кафе, товаров для магазина, топливо 07.10.22; необходимое техническое оборудование для МСК приобретено и смонтировано, подключение произведено
9. Произведено технологическое присоединение к сетям водоснабжения; переход на постоянную схему электроснабжения запланирован в октябре-ноябре 2022; обустройство террасы выполнено на 90%; завершение облицовки фасада здания 10.10.2022; завершение благоустройства территории АЗС 16.10.2022; до 10.10.2022 принятие в штат компании всего персонала АЗС и до 16.10.2022 прохождение обучения бизнес-процессам; плановая дата открытия - 17.10.2022.      
</t>
    </r>
    <r>
      <rPr>
        <u/>
        <sz val="8"/>
        <rFont val="Arial"/>
        <family val="2"/>
        <charset val="204"/>
      </rPr>
      <t>АО Корпорация развития МО по состоянию на 01.11.2022:</t>
    </r>
    <r>
      <rPr>
        <sz val="8"/>
        <rFont val="Arial"/>
        <family val="2"/>
        <charset val="204"/>
      </rPr>
      <t xml:space="preserve"> 13.10.2022 осуществлен запуск проекта в тестовом режиме, для отладки производственных процессов, логистики и обучения персонала. Осуществляется обслуживание клиентов. В ближайшее время будет назначена дата торжественного открытия комплекса. 
</t>
    </r>
    <r>
      <rPr>
        <u/>
        <sz val="8"/>
        <rFont val="Arial"/>
        <family val="2"/>
        <charset val="204"/>
      </rPr>
      <t>АО Корпорация развития МО по состоянию на 01.12.2022:</t>
    </r>
    <r>
      <rPr>
        <sz val="8"/>
        <rFont val="Arial"/>
        <family val="2"/>
        <charset val="204"/>
      </rPr>
      <t xml:space="preserve"> 14.11.2022 состоялось торжественное открытие придорожного комплекса.
</t>
    </r>
    <r>
      <rPr>
        <b/>
        <u/>
        <sz val="8"/>
        <rFont val="Arial"/>
        <family val="2"/>
        <charset val="204"/>
      </rPr>
      <t>АО Корпорация развития МО по состоянию на 01.01.2023</t>
    </r>
    <r>
      <rPr>
        <b/>
        <sz val="8"/>
        <rFont val="Arial"/>
        <family val="2"/>
        <charset val="204"/>
      </rPr>
      <t xml:space="preserve">: Объект работает в штатном режиме, расположен по адресу: посёлок городского типа Печенга, Печенгский муниципальный округ, Мурманская область (https://yandex.ru/maps/-/CCUvNIBPPB). Средняя посещаемость объекта: 150 человек в день, создано 12 рабочих мест.  
   </t>
    </r>
    <r>
      <rPr>
        <sz val="8"/>
        <rFont val="Arial"/>
        <family val="2"/>
        <charset val="204"/>
      </rPr>
      <t xml:space="preserve">                              </t>
    </r>
    <r>
      <rPr>
        <b/>
        <sz val="8"/>
        <rFont val="Arial"/>
        <family val="2"/>
        <charset val="204"/>
      </rPr>
      <t xml:space="preserve">                                                                                 
</t>
    </r>
    <r>
      <rPr>
        <u/>
        <sz val="8"/>
        <rFont val="Arial"/>
        <family val="2"/>
        <charset val="204"/>
      </rPr>
      <t>На 01.08.2022</t>
    </r>
    <r>
      <rPr>
        <sz val="8"/>
        <rFont val="Arial"/>
        <family val="2"/>
        <charset val="204"/>
      </rPr>
      <t xml:space="preserve"> УК Столица Арктики показывает расход всего: 23 976,00 тыс. руб.   </t>
    </r>
    <r>
      <rPr>
        <b/>
        <sz val="8"/>
        <rFont val="Arial"/>
        <family val="2"/>
        <charset val="204"/>
      </rPr>
      <t xml:space="preserve"> 
</t>
    </r>
    <r>
      <rPr>
        <sz val="8"/>
        <rFont val="Arial"/>
        <family val="2"/>
        <charset val="204"/>
      </rPr>
      <t xml:space="preserve">УК Столица Арктики по состоянию на 01.10.2022: Плановая дата открытия 15.10.2022г. В настоящее время проводится тестирование оборудования.
Резидент АЗРФ.  
</t>
    </r>
    <r>
      <rPr>
        <u/>
        <sz val="8"/>
        <rFont val="Arial"/>
        <family val="2"/>
        <charset val="204"/>
      </rPr>
      <t>УК Столица Арктики по состоянию на 01.11.2022:</t>
    </r>
    <r>
      <rPr>
        <sz val="8"/>
        <rFont val="Arial"/>
        <family val="2"/>
        <charset val="204"/>
      </rPr>
      <t xml:space="preserve"> Тестовое открытие состоялось 13.10.2022г.
</t>
    </r>
    <r>
      <rPr>
        <b/>
        <u/>
        <sz val="8"/>
        <rFont val="Arial"/>
        <family val="2"/>
        <charset val="204"/>
      </rPr>
      <t>ООО "КРДВ Мурманск" по состоянию на 01.12.2022:</t>
    </r>
    <r>
      <rPr>
        <b/>
        <sz val="8"/>
        <rFont val="Arial"/>
        <family val="2"/>
        <charset val="204"/>
      </rPr>
      <t xml:space="preserve"> Официальное открытие состоялось 14.11.2022г. (1517 км автодороги Р-21 «Кола» между поселком Печенга и поселком 19 км)</t>
    </r>
  </si>
  <si>
    <r>
      <t xml:space="preserve">Строительство экотурбазы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</si>
  <si>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01.09.2022:</t>
    </r>
    <r>
      <rPr>
        <sz val="8"/>
        <rFont val="Arial"/>
        <family val="2"/>
        <charset val="204"/>
      </rPr>
      <t xml:space="preserve">  закупка оборудования + СМР + идет согласование по технологическому присоединению. Открытие базы отдыха перенесено предварительно на октябрь 2022 года.
</t>
    </r>
    <r>
      <rPr>
        <u/>
        <sz val="8"/>
        <rFont val="Arial"/>
        <family val="2"/>
        <charset val="204"/>
      </rPr>
      <t>УК Столица Арктики по состоянию на 01.10.2022:</t>
    </r>
    <r>
      <rPr>
        <sz val="8"/>
        <rFont val="Arial"/>
        <family val="2"/>
        <charset val="204"/>
      </rPr>
      <t xml:space="preserve">  закупка оборудования + СМР + идет согласование по технологическому присоединению. Сроки открытия базы отдыха не определены, смещение до полугода (ориентировочно ноябрь-декабрь).
Резидент АЗРФ.
</t>
    </r>
    <r>
      <rPr>
        <u/>
        <sz val="8"/>
        <rFont val="Arial"/>
        <family val="2"/>
        <charset val="204"/>
      </rPr>
      <t>УК Столица Арктики по состоянию на 01.11.2022</t>
    </r>
    <r>
      <rPr>
        <sz val="8"/>
        <rFont val="Arial"/>
        <family val="2"/>
        <charset val="204"/>
      </rPr>
      <t xml:space="preserve">:  закупка оборудования  +СМР (частичная установка глемпингов, строительство подьездных путей)+идет согласование по техгологическому присоединению. Сроки открытия базы отдыха смещаются на 2023 год (оринетировочно апрель). Готовят документы для заключения доп.соглашения с изменением параметров проекта. 
</t>
    </r>
    <r>
      <rPr>
        <u/>
        <sz val="8"/>
        <rFont val="Arial"/>
        <family val="2"/>
        <charset val="204"/>
      </rPr>
      <t>ООО "КРДВ Мурманск" по состоянию на 01.12.2022</t>
    </r>
    <r>
      <rPr>
        <sz val="8"/>
        <rFont val="Arial"/>
        <family val="2"/>
        <charset val="204"/>
      </rPr>
      <t xml:space="preserve">: закупка оборудования + СМР. 30.11.2022 приняты в работу документы по заключению ДС с изменением параметров проекта (увеличен срок реализации проекта + изменение объема инвестиций).  </t>
    </r>
    <r>
      <rPr>
        <b/>
        <sz val="8"/>
        <rFont val="Arial"/>
        <family val="2"/>
        <charset val="204"/>
      </rPr>
      <t xml:space="preserve">
</t>
    </r>
    <r>
      <rPr>
        <u/>
        <sz val="8"/>
        <rFont val="Arial"/>
        <family val="2"/>
        <charset val="204"/>
      </rPr>
      <t>ООО "КРДВ Мурманск" по состоянию на 01.01.2023:</t>
    </r>
    <r>
      <rPr>
        <sz val="8"/>
        <rFont val="Arial"/>
        <family val="2"/>
        <charset val="204"/>
      </rPr>
      <t xml:space="preserve"> принято положительное решение по заключению дополнительного соглашения (увеличен срок реализации проекта до 31.12.2023, изменен объем инвестиций в связи с уточнением стоимости работ - 43,33 млн руб.). Место строительства: прибрежная полоса озера Куэтсъярви.
</t>
    </r>
    <r>
      <rPr>
        <u/>
        <sz val="8"/>
        <rFont val="Arial"/>
        <family val="2"/>
        <charset val="204"/>
      </rPr>
      <t>ООО "КРДВ Мурманск", по состоянию на 01.02.2023:</t>
    </r>
    <r>
      <rPr>
        <sz val="8"/>
        <rFont val="Arial"/>
        <family val="2"/>
        <charset val="204"/>
      </rPr>
      <t xml:space="preserve"> Заключено дополнительное соглашение -сроки реализации продлены до 31.07.2023, ввиду длительного согласования условий технологического присоединения. Согласно отчету за 4 кв 2022 фактически осуществленный объем инвестиций - 25,122 млн руб., в том числе кап.вложения 11,88 млн.руб.
</t>
    </r>
    <r>
      <rPr>
        <u/>
        <sz val="8"/>
        <rFont val="Arial"/>
        <family val="2"/>
        <charset val="204"/>
      </rPr>
      <t>ООО "КРДВ Мурманск", по состоянию на 01.03.2023</t>
    </r>
    <r>
      <rPr>
        <sz val="8"/>
        <rFont val="Arial"/>
        <family val="2"/>
        <charset val="204"/>
      </rPr>
      <t xml:space="preserve">: Заключено дополнительное соглашение -сроки реализации продлены до 31.07.2023, по причине длительного согласования условий технологического присоединения. Согласно отчету за 4 кв 2022 фактически осуществленный объем инвестиций - 25,122 млн руб., в том числе кап.вложения 11,88 млн руб.                                                                                        </t>
    </r>
    <r>
      <rPr>
        <u/>
        <sz val="8"/>
        <rFont val="Arial"/>
        <family val="2"/>
        <charset val="204"/>
      </rPr>
      <t>ООО "КРДВ Мурманск", по состоянию на 01.04.2023:</t>
    </r>
    <r>
      <rPr>
        <sz val="8"/>
        <rFont val="Arial"/>
        <family val="2"/>
        <charset val="204"/>
      </rPr>
      <t xml:space="preserve"> проект реализуется в рамках графика. Фактически осуществленный объем инвестиций - 25,122 млн руб., в том числе кап.вложения 11,88 млн руб.</t>
    </r>
    <r>
      <rPr>
        <b/>
        <sz val="8"/>
        <rFont val="Arial"/>
        <family val="2"/>
        <charset val="204"/>
      </rPr>
      <t xml:space="preserve">
</t>
    </r>
    <r>
      <rPr>
        <u/>
        <sz val="8"/>
        <rFont val="Arial"/>
        <family val="2"/>
        <charset val="204"/>
      </rPr>
      <t>ООО "КРДВ Мурманск"по состоянию на 01.05.2023:</t>
    </r>
    <r>
      <rPr>
        <sz val="8"/>
        <rFont val="Arial"/>
        <family val="2"/>
        <charset val="204"/>
      </rPr>
      <t xml:space="preserve"> фактически осуществленный объем инвестиций: 25,122 млн руб.  в том числе капитальные вложения 11, 880 млн. руб.</t>
    </r>
    <r>
      <rPr>
        <b/>
        <sz val="8"/>
        <rFont val="Arial"/>
        <family val="2"/>
        <charset val="204"/>
      </rPr>
      <t xml:space="preserve">
</t>
    </r>
    <r>
      <rPr>
        <u/>
        <sz val="8"/>
        <rFont val="Arial"/>
        <family val="2"/>
        <charset val="204"/>
      </rPr>
      <t xml:space="preserve">ООО "КРДВ Мурманск"по состоянию на 01.06.2023: </t>
    </r>
    <r>
      <rPr>
        <sz val="8"/>
        <rFont val="Arial"/>
        <family val="2"/>
        <charset val="204"/>
      </rPr>
      <t>без изменений</t>
    </r>
    <r>
      <rPr>
        <b/>
        <sz val="8"/>
        <rFont val="Arial"/>
        <family val="2"/>
        <charset val="204"/>
      </rPr>
      <t xml:space="preserve">
ООО "КРДВ Мурманск" по состоянию на 01.07.2023: согласовали с администрацией Печенгского района тариф по технологическому присоединению(электроснабжение). 18.06.2023 резидентом направлен пакет документов в Минприроды по согласованию водопользования (оз. Куэтсьярви) в рамках работы по устранению замечаний по документам для водозабора.</t>
    </r>
  </si>
  <si>
    <r>
      <t xml:space="preserve">Реализация проекта кафе на колесах
</t>
    </r>
    <r>
      <rPr>
        <b/>
        <sz val="8"/>
        <rFont val="Arial"/>
        <family val="2"/>
        <charset val="204"/>
      </rPr>
      <t>ЗАВЕРШЕНО 01.06.2021</t>
    </r>
  </si>
  <si>
    <r>
      <rPr>
        <u/>
        <sz val="8"/>
        <rFont val="Arial"/>
        <family val="2"/>
        <charset val="204"/>
      </rPr>
      <t>Администрация Печенгского муниц округа:</t>
    </r>
    <r>
      <rPr>
        <sz val="8"/>
        <rFont val="Arial"/>
        <family val="2"/>
        <charset val="204"/>
      </rPr>
      <t xml:space="preserve"> проект реализован. Фудтрак установлен в пгт. Никель на ул. Мира. Работают в штатном режиме. Создано рабочих мест - 5. Два человека проходят стажировку.</t>
    </r>
    <r>
      <rPr>
        <b/>
        <sz val="8"/>
        <rFont val="Arial"/>
        <family val="2"/>
        <charset val="204"/>
      </rPr>
      <t xml:space="preserve"> 
</t>
    </r>
    <r>
      <rPr>
        <u/>
        <sz val="8"/>
        <rFont val="Arial"/>
        <family val="2"/>
        <charset val="204"/>
      </rPr>
      <t>Администрация Печенгского муниц округа на 1.09.2022:</t>
    </r>
    <r>
      <rPr>
        <sz val="8"/>
        <rFont val="Arial"/>
        <family val="2"/>
        <charset val="204"/>
      </rPr>
      <t xml:space="preserve"> Создано рабочих мест - 5. </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без изменений. Проект реализован, сейчас только создание рабочих мест.</t>
    </r>
    <r>
      <rPr>
        <b/>
        <sz val="8"/>
        <rFont val="Arial"/>
        <family val="2"/>
        <charset val="204"/>
      </rPr>
      <t xml:space="preserve">
Администрация Печенгского муниц округа на 01.01.2023:</t>
    </r>
    <r>
      <rPr>
        <sz val="8"/>
        <rFont val="Arial"/>
        <family val="2"/>
        <charset val="204"/>
      </rPr>
      <t xml:space="preserve"> </t>
    </r>
    <r>
      <rPr>
        <b/>
        <sz val="8"/>
        <rFont val="Arial"/>
        <family val="2"/>
        <charset val="204"/>
      </rPr>
      <t xml:space="preserve">Фудтрак работает с 01.06.2021 года в пгт. Никель. Фудтрак функционирует в штатном режиме, создано рабочих мест - 5. Средняя проходимость - 5-6 чел. Есть потребность в смене локаций. Необходимость расширения проекта - есть (есть потребность во втором фудтраке на весенне - летний период).  
На 01.02.2023, 01.03.2023, 01.04.2023, 01.05.2023, 01.06.2023, 01.07.2023 - без изменений, фудтрак функционирует в штатном режиме
</t>
    </r>
  </si>
  <si>
    <r>
      <t xml:space="preserve">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
</t>
    </r>
    <r>
      <rPr>
        <b/>
        <sz val="8"/>
        <rFont val="Arial"/>
        <family val="2"/>
        <charset val="204"/>
      </rPr>
      <t>ПРОДОЛЖАЕТСЯ</t>
    </r>
  </si>
  <si>
    <r>
      <rPr>
        <u/>
        <sz val="8"/>
        <rFont val="Arial"/>
        <family val="2"/>
        <charset val="204"/>
      </rPr>
      <t>Комитет по туризму Мурманской области на 01.12.2022:</t>
    </r>
    <r>
      <rPr>
        <sz val="8"/>
        <rFont val="Arial"/>
        <family val="2"/>
        <charset val="204"/>
      </rPr>
      <t xml:space="preserve"> ведется работа по поиску финансирования на реализацию строительства объекта капитального строительства "Музей сверхглубокого бурения".</t>
    </r>
    <r>
      <rPr>
        <b/>
        <sz val="8"/>
        <rFont val="Arial"/>
        <family val="2"/>
        <charset val="204"/>
      </rPr>
      <t xml:space="preserve">
</t>
    </r>
    <r>
      <rPr>
        <u/>
        <sz val="8"/>
        <rFont val="Arial"/>
        <family val="2"/>
        <charset val="204"/>
      </rPr>
      <t>Комитет по туризму Мурманской области на 01.01.2023:</t>
    </r>
    <r>
      <rPr>
        <sz val="8"/>
        <rFont val="Arial"/>
        <family val="2"/>
        <charset val="204"/>
      </rPr>
      <t xml:space="preserve"> рассматривается вопрос о  создании музейного комплекса федерального значения на территории скважины. Решения о создании нового федерального музея принимается Правительством Российской Федерации.
</t>
    </r>
    <r>
      <rPr>
        <u/>
        <sz val="8"/>
        <rFont val="Arial"/>
        <family val="2"/>
        <charset val="204"/>
      </rPr>
      <t>Комитет по туризму Мурманской области на 01.02.2023:</t>
    </r>
    <r>
      <rPr>
        <sz val="8"/>
        <rFont val="Arial"/>
        <family val="2"/>
        <charset val="204"/>
      </rPr>
      <t xml:space="preserve"> ведется работа по возможности подачи заявки на грантовый конкурс Президентского фонда культурных инициатив
</t>
    </r>
    <r>
      <rPr>
        <u/>
        <sz val="8"/>
        <rFont val="Arial"/>
        <family val="2"/>
        <charset val="204"/>
      </rPr>
      <t>Комитет по туризму Мурманской области на 01.03.2023</t>
    </r>
    <r>
      <rPr>
        <sz val="8"/>
        <rFont val="Arial"/>
        <family val="2"/>
        <charset val="204"/>
      </rPr>
      <t xml:space="preserve">: осуществляется работа по подготовке заявки на грантовый конкурс Президентского фонда культурных инициатив (срок подачи до 20 марта)                      </t>
    </r>
    <r>
      <rPr>
        <u/>
        <sz val="8"/>
        <rFont val="Arial"/>
        <family val="2"/>
        <charset val="204"/>
      </rPr>
      <t>Комитет по туризму Мурманской области на 01.04.2023</t>
    </r>
    <r>
      <rPr>
        <sz val="8"/>
        <rFont val="Arial"/>
        <family val="2"/>
        <charset val="204"/>
      </rPr>
      <t xml:space="preserve">: 20.03.2023 местной общественной организацией содействия развитию гражданского общества Печенгского района «Сотрудничество» (МОО «Сотрудничество») подана заявка на конкурс грантов Президентского фонда культурных инициатив, поддержанная Минвостокразвития Российской Федерации, Комитетом по туризму Мурманской области, геологическим факультетом МГУ, АНО «Центр социальных проектов Печенгского района «Вторая школа». Проект направлен на разработку концепции развития территории выведенной из эксплуатации Кольской экспериментальной опорной сверхглубокой скважины и создания на её основе туристического объекта. Подведение итогов конкурса – 30.06.0223
</t>
    </r>
    <r>
      <rPr>
        <u/>
        <sz val="8"/>
        <rFont val="Arial"/>
        <family val="2"/>
        <charset val="204"/>
      </rPr>
      <t>Комитет по туризму Мурманкой области на 01.05.2023: без изменений.
Комитет по туризму Мурманской области на 01.06.2023:</t>
    </r>
    <r>
      <rPr>
        <sz val="8"/>
        <rFont val="Arial"/>
        <family val="2"/>
        <charset val="204"/>
      </rPr>
      <t xml:space="preserve"> без изменений. В июне ожидается объвление победителей
</t>
    </r>
    <r>
      <rPr>
        <b/>
        <sz val="8"/>
        <rFont val="Arial"/>
        <family val="2"/>
        <charset val="204"/>
      </rPr>
      <t>Комитет по туризму Мурманской области на 01.07.2023.  Автономная некоммерческая организация культуры и искусства «Баренцдом» в рамках конкурса грантов Президентского Фонда культурных инициатив стала победителем конкурса и обладателем гранта с проектом "Моя Кольская сверхглубокая" на создание документального фильма  с целью популяризации истории Кольской сверхглубокой скважины среди молодежи Мурманской области и туристического сообщества.   В рамках перечня мероприятий к дополнительному соглашению № 4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17.10.2019 № НН/1425-2019 предусмотрено мероприятие по разработке-проектной сметной документации музея на базе СГ-3 в 2024 году. Подписание допсоглашения запланировано на июль 2023 года.</t>
    </r>
  </si>
  <si>
    <r>
      <t xml:space="preserve">Разработка концепции "Плавильный цех - новое городское пространство"
</t>
    </r>
    <r>
      <rPr>
        <b/>
        <sz val="8"/>
        <rFont val="Arial"/>
        <family val="2"/>
        <charset val="204"/>
      </rPr>
      <t>ПРОДОЛЖАЕТСЯ</t>
    </r>
  </si>
  <si>
    <r>
      <rPr>
        <u/>
        <sz val="8"/>
        <rFont val="Arial"/>
        <family val="2"/>
        <charset val="204"/>
      </rPr>
      <t>Комитет по туризму Мурманской области на 01.01.2023</t>
    </r>
    <r>
      <rPr>
        <sz val="8"/>
        <rFont val="Arial"/>
        <family val="2"/>
        <charset val="204"/>
      </rPr>
      <t>: в целях создания новых инвестиционных проектов на базе плавильного цеха в п.г.т. Никель и выведенной из эксплуатации Кольской экспериментальной опорной сверхглубокой скважины.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от 17.06.2022 № 34-03/815-МБ для формирования инвестиционных лотов и работе с инвесторами по проектам. Также от 24.06.2022 № 34-03/847-МБ было направлено портфолио ООО «КБ Никола-Ленивец» в части успешных опытов по созданию музеев и городских пространств на базе бывших производственных зон. Кроме того по итогам предварительных переговоров ООО «КБ Никола-Ленивец» было подготовлено коммерческое предложение по формированию концепции развития проекта «Кольская сверхглубокая» и «Плавильный цех в п.г.т. Никель».</t>
    </r>
    <r>
      <rPr>
        <b/>
        <sz val="8"/>
        <rFont val="Arial"/>
        <family val="2"/>
        <charset val="204"/>
      </rPr>
      <t xml:space="preserve">
</t>
    </r>
    <r>
      <rPr>
        <u/>
        <sz val="8"/>
        <rFont val="Arial"/>
        <family val="2"/>
        <charset val="204"/>
      </rPr>
      <t>Комитет по туризму Мурманской области на 01.02.2023:</t>
    </r>
    <r>
      <rPr>
        <sz val="8"/>
        <rFont val="Arial"/>
        <family val="2"/>
        <charset val="204"/>
      </rPr>
      <t xml:space="preserve"> без изменений.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Работой по привлечению  инвесторов и выработки концепции развития данного направления занимается АО "Корпорация развития МО", являющаяся  специализированным институтом по комплексному  сопровождению инвестиционных проектов и по формированию инвестиционных лотов в конкретных муниципалитетах.</t>
    </r>
    <r>
      <rPr>
        <b/>
        <sz val="8"/>
        <rFont val="Arial"/>
        <family val="2"/>
        <charset val="204"/>
      </rPr>
      <t xml:space="preserve">
</t>
    </r>
    <r>
      <rPr>
        <u/>
        <sz val="8"/>
        <rFont val="Arial"/>
        <family val="2"/>
        <charset val="204"/>
      </rPr>
      <t>Комитет по туризму Мурманской области на 01.03.2023:</t>
    </r>
    <r>
      <rPr>
        <sz val="8"/>
        <rFont val="Arial"/>
        <family val="2"/>
        <charset val="204"/>
      </rPr>
      <t xml:space="preserve"> без изменений.                                                                                                                                                                                                             </t>
    </r>
    <r>
      <rPr>
        <u/>
        <sz val="8"/>
        <rFont val="Arial"/>
        <family val="2"/>
        <charset val="204"/>
      </rPr>
      <t>Комитет по туризму Мурманкой области на 01.04.2023</t>
    </r>
    <r>
      <rPr>
        <sz val="8"/>
        <rFont val="Arial"/>
        <family val="2"/>
        <charset val="204"/>
      </rPr>
      <t>: без изменений.</t>
    </r>
    <r>
      <rPr>
        <b/>
        <sz val="8"/>
        <rFont val="Arial"/>
        <family val="2"/>
        <charset val="204"/>
      </rPr>
      <t xml:space="preserve">
</t>
    </r>
    <r>
      <rPr>
        <u/>
        <sz val="8"/>
        <rFont val="Arial"/>
        <family val="2"/>
        <charset val="204"/>
      </rPr>
      <t>Комитет по туризму Мурманкой области на 01.05.2023: без изменений.</t>
    </r>
    <r>
      <rPr>
        <sz val="8"/>
        <rFont val="Arial"/>
        <family val="2"/>
        <charset val="204"/>
      </rPr>
      <t xml:space="preserve">
</t>
    </r>
    <r>
      <rPr>
        <u/>
        <sz val="8"/>
        <rFont val="Arial"/>
        <family val="2"/>
        <charset val="204"/>
      </rPr>
      <t>Комитет по туризму Мурманской области на 01.06.2023</t>
    </r>
    <r>
      <rPr>
        <sz val="8"/>
        <rFont val="Arial"/>
        <family val="2"/>
        <charset val="204"/>
      </rPr>
      <t xml:space="preserve">: без изменений.
</t>
    </r>
    <r>
      <rPr>
        <b/>
        <sz val="8"/>
        <rFont val="Arial"/>
        <family val="2"/>
        <charset val="204"/>
      </rPr>
      <t>Комитет по туризму Мурманской области на 01.07.2023: без изменений.</t>
    </r>
  </si>
  <si>
    <r>
      <t xml:space="preserve">Создание пекарни-кондитерской BROD
</t>
    </r>
    <r>
      <rPr>
        <b/>
        <sz val="8"/>
        <rFont val="Arial"/>
        <family val="2"/>
        <charset val="204"/>
      </rPr>
      <t>ЗАВЕРШЕНО 11.05.2022</t>
    </r>
  </si>
  <si>
    <r>
      <rPr>
        <u/>
        <sz val="8"/>
        <rFont val="Arial"/>
        <family val="2"/>
        <charset val="204"/>
      </rPr>
      <t>Администрация Печенгского муниц округа на 01.09.2022:</t>
    </r>
    <r>
      <rPr>
        <sz val="8"/>
        <rFont val="Arial"/>
        <family val="2"/>
        <charset val="204"/>
      </rPr>
      <t xml:space="preserve"> проект реализован. Пекарня-кондитерская работает в штатном режиме. Создано рабочих 7 рабочих мест.
</t>
    </r>
    <r>
      <rPr>
        <u/>
        <sz val="8"/>
        <rFont val="Arial"/>
        <family val="2"/>
        <charset val="204"/>
      </rPr>
      <t>Администрация Печенгского муниц округа на 01.12.2022:</t>
    </r>
    <r>
      <rPr>
        <sz val="8"/>
        <rFont val="Arial"/>
        <family val="2"/>
        <charset val="204"/>
      </rPr>
      <t xml:space="preserve"> создано 9 рабочих мест.
</t>
    </r>
    <r>
      <rPr>
        <u/>
        <sz val="8"/>
        <rFont val="Arial"/>
        <family val="2"/>
        <charset val="204"/>
      </rPr>
      <t>Администрация Печенгского муниц округа на 01.01.2023:</t>
    </r>
    <r>
      <rPr>
        <sz val="8"/>
        <rFont val="Arial"/>
        <family val="2"/>
        <charset val="204"/>
      </rPr>
      <t xml:space="preserve"> </t>
    </r>
    <r>
      <rPr>
        <b/>
        <sz val="8"/>
        <rFont val="Arial"/>
        <family val="2"/>
        <charset val="204"/>
      </rPr>
      <t>пекарня-кондитерская открыта 11.05.2022 в пгт. Никель, функционирует в штатном режиме, создано рабочих мест - 9. Необходимость расширения проекта - планируется в г. Заполярный. Проходимость в день до 17 чел.</t>
    </r>
    <r>
      <rPr>
        <sz val="8"/>
        <rFont val="Arial"/>
        <family val="2"/>
        <charset val="204"/>
      </rPr>
      <t xml:space="preserve">
</t>
    </r>
    <r>
      <rPr>
        <b/>
        <u/>
        <sz val="8"/>
        <rFont val="Arial"/>
        <family val="2"/>
        <charset val="204"/>
      </rPr>
      <t>Администрация Печенгского муниц округа на 01.02.2023, 01.03.2023, 01.04.2023, 01.05.2023:</t>
    </r>
    <r>
      <rPr>
        <b/>
        <sz val="8"/>
        <rFont val="Arial"/>
        <family val="2"/>
        <charset val="204"/>
      </rPr>
      <t xml:space="preserve"> создано 10 рабочих мест, пекарня-кондитерская функционирует в штатном режиме
Администрация Печенгского муниц округа на 01.06.2023, 01.07.2023: создано 11 рабочих мест, пекарня-кондитерская функционирует в штатном режиме</t>
    </r>
  </si>
  <si>
    <r>
      <t xml:space="preserve">Реализация проекта "Еда на колесах"
</t>
    </r>
    <r>
      <rPr>
        <b/>
        <sz val="8"/>
        <rFont val="Arial"/>
        <family val="2"/>
        <charset val="204"/>
      </rPr>
      <t>ЗАВЕРШЕНО в октябре 2021</t>
    </r>
  </si>
  <si>
    <r>
      <rPr>
        <u/>
        <sz val="8"/>
        <rFont val="Arial"/>
        <family val="2"/>
        <charset val="204"/>
      </rPr>
      <t>Администрация Печенгского муниц округа на 01.09.2022:</t>
    </r>
    <r>
      <rPr>
        <sz val="8"/>
        <rFont val="Arial"/>
        <family val="2"/>
        <charset val="204"/>
      </rPr>
      <t xml:space="preserve"> проект реализован. Два фудтрака работают в штатном режиме, в т.ч. участвуют в массовых мероприятиях по области. Созданы 10 рабочих мест.</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два фудтрака работают в штатном режиме, в г. Заполярный фудрак функционирует с октября 2021 года, в пгт. Печенга - с февраля 2022 года. Создано рабочих мест - 10. Потребность в смене локаций - есть, для этого необходима организация фудзон, локаций для размещения нескольких траков предпринимателей. Необходимость расширения проекта - есть (есть потребность в третьем фудтраке для участия в выездных мероприятиях, проводимых на территории Мурманской области).  </t>
    </r>
    <r>
      <rPr>
        <b/>
        <sz val="8"/>
        <rFont val="Arial"/>
        <family val="2"/>
        <charset val="204"/>
      </rPr>
      <t xml:space="preserve">
Администрация Печенгского муниц округа на 01.02.2023, 01.03.2023, 01.04.2023, 01.05.2023, 01.06.2023, 01.07.2023: без изменений, два фудтрака работают в штатном режиме</t>
    </r>
  </si>
  <si>
    <r>
      <t xml:space="preserve">База отдыха "Студеный берег"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</si>
  <si>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дома вводятся в эксплуатацию. Идет завершение строительства ресторана                                                                                                           
</t>
    </r>
    <r>
      <rPr>
        <u/>
        <sz val="8"/>
        <rFont val="Arial"/>
        <family val="2"/>
        <charset val="204"/>
      </rPr>
      <t xml:space="preserve">УК Столица Арктики на 01.10.2022: </t>
    </r>
    <r>
      <rPr>
        <sz val="8"/>
        <rFont val="Arial"/>
        <family val="2"/>
        <charset val="204"/>
      </rPr>
      <t>дома вводятся в эксплуатацию. Идет завершение строительства ресторана (купол доставляется, в настоящее время оплачены все транспортные расходы).</t>
    </r>
    <r>
      <rPr>
        <b/>
        <sz val="8"/>
        <rFont val="Arial"/>
        <family val="2"/>
        <charset val="204"/>
      </rPr>
      <t xml:space="preserve">
</t>
    </r>
    <r>
      <rPr>
        <u/>
        <sz val="8"/>
        <rFont val="Arial"/>
        <family val="2"/>
        <charset val="204"/>
      </rPr>
      <t>ООО "КРДВ Мурманск" по состоянию на 01.12.2022:</t>
    </r>
    <r>
      <rPr>
        <sz val="8"/>
        <rFont val="Arial"/>
        <family val="2"/>
        <charset val="204"/>
      </rPr>
      <t xml:space="preserve"> Фактические инвестиции - 63,9 млн руб, создано 22 рабочих места. Резидент АЗРФ.</t>
    </r>
    <r>
      <rPr>
        <b/>
        <sz val="8"/>
        <rFont val="Arial"/>
        <family val="2"/>
        <charset val="204"/>
      </rPr>
      <t xml:space="preserve">
</t>
    </r>
    <r>
      <rPr>
        <u/>
        <sz val="8"/>
        <rFont val="Arial"/>
        <family val="2"/>
        <charset val="204"/>
      </rPr>
      <t xml:space="preserve">ООО "КРДВ Мурманск" по состоянию на 01.01.2023: </t>
    </r>
    <r>
      <rPr>
        <sz val="8"/>
        <rFont val="Arial"/>
        <family val="2"/>
        <charset val="204"/>
      </rPr>
      <t xml:space="preserve">Купол для строительства ресторана доставлен, установка планируется в 2 кв 2023. Дома для проживания планируются к вводу в эксплуатацию в 1 кв 2023. Место строительства: п-в Средний, Рыбачий.
</t>
    </r>
    <r>
      <rPr>
        <u/>
        <sz val="8"/>
        <rFont val="Arial"/>
        <family val="2"/>
        <charset val="204"/>
      </rPr>
      <t>ООО "КРДВ Мурманск" по состоянию на 01.02.2023:</t>
    </r>
    <r>
      <rPr>
        <sz val="8"/>
        <rFont val="Arial"/>
        <family val="2"/>
        <charset val="204"/>
      </rPr>
      <t xml:space="preserve"> Статус реализации проекта без изменений. Согласно отчету за 4 кв 2022: фактические инвестиции - 88,8 млн руб, создано 22 рабочих места.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ООО "КРДВ Мурманск" пос состоянию на 01.04.2023:</t>
    </r>
    <r>
      <rPr>
        <sz val="8"/>
        <rFont val="Arial"/>
        <family val="2"/>
        <charset val="204"/>
      </rPr>
      <t xml:space="preserve"> без изменений</t>
    </r>
    <r>
      <rPr>
        <b/>
        <sz val="8"/>
        <rFont val="Arial"/>
        <family val="2"/>
        <charset val="204"/>
      </rPr>
      <t xml:space="preserve">
</t>
    </r>
    <r>
      <rPr>
        <u/>
        <sz val="8"/>
        <rFont val="Arial"/>
        <family val="2"/>
        <charset val="204"/>
      </rPr>
      <t>ООО "КРДВ Мурманск" по состоянию на 01.05.2023</t>
    </r>
    <r>
      <rPr>
        <sz val="8"/>
        <rFont val="Arial"/>
        <family val="2"/>
        <charset val="204"/>
      </rPr>
      <t xml:space="preserve">: фактические инвестиции по отчету за 1 кв 2023 (накопительным итогом) составили 93,3 млн руб и создано 24 рабочих места. Осуществлен частичный ввод в эксплуатацию. Начата операционная деятельность. Окончание строительства ресторана 2 кв 2023.
</t>
    </r>
    <r>
      <rPr>
        <u/>
        <sz val="8"/>
        <rFont val="Arial"/>
        <family val="2"/>
        <charset val="204"/>
      </rPr>
      <t>ООО "КРДВ Мурманск" по состоянию на 01.06.2023:</t>
    </r>
    <r>
      <rPr>
        <sz val="8"/>
        <rFont val="Arial"/>
        <family val="2"/>
        <charset val="204"/>
      </rPr>
      <t xml:space="preserve"> без изменений
</t>
    </r>
    <r>
      <rPr>
        <b/>
        <sz val="8"/>
        <rFont val="Arial"/>
        <family val="2"/>
        <charset val="204"/>
      </rPr>
      <t>ООО "КРДВ Мурманск" по состоянию на 01.07.2023: без изменений</t>
    </r>
  </si>
  <si>
    <r>
      <t xml:space="preserve">Создание базы отдыха "Гольфстрим" в Печенгском округе. Локальная часть. Строительство административного здания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</si>
  <si>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закупка оборудования и материалов                                     
</t>
    </r>
    <r>
      <rPr>
        <u/>
        <sz val="8"/>
        <rFont val="Arial"/>
        <family val="2"/>
        <charset val="204"/>
      </rPr>
      <t>УК Столица Арктики на 01.10.2022</t>
    </r>
    <r>
      <rPr>
        <sz val="8"/>
        <rFont val="Arial"/>
        <family val="2"/>
        <charset val="204"/>
      </rPr>
      <t xml:space="preserve">: закупка оборудования (ранее рассматривалась закупка оборудования и мебели ИКЕА, на текущий момент ищут иного поставщика), а также закупают материалы для внутренней отделки. Резидент АЗРФ.
</t>
    </r>
    <r>
      <rPr>
        <u/>
        <sz val="8"/>
        <rFont val="Arial"/>
        <family val="2"/>
        <charset val="204"/>
      </rPr>
      <t>ООО "КРДВ Мурманск" по состоянию на 01.12.2022</t>
    </r>
    <r>
      <rPr>
        <sz val="8"/>
        <rFont val="Arial"/>
        <family val="2"/>
        <charset val="204"/>
      </rPr>
      <t>: продолжается внутренняя отделка, идет подготовка к вводу в эксплуатацию.</t>
    </r>
    <r>
      <rPr>
        <b/>
        <sz val="8"/>
        <rFont val="Arial"/>
        <family val="2"/>
        <charset val="204"/>
      </rPr>
      <t xml:space="preserve">
</t>
    </r>
    <r>
      <rPr>
        <u/>
        <sz val="8"/>
        <rFont val="Arial"/>
        <family val="2"/>
        <charset val="204"/>
      </rPr>
      <t>ООО "КРДВ Мурманск" по состоянию на 01.01.2023:</t>
    </r>
    <r>
      <rPr>
        <sz val="8"/>
        <rFont val="Arial"/>
        <family val="2"/>
        <charset val="204"/>
      </rPr>
      <t xml:space="preserve"> резидент планирует заключение дополнительного соглашения с увеличением сроков реализации проекта и ввода в эксплуатацию по причине удорожания строительных материалов и уменьшения прибыли (спад туристического потока в 2022 г). Место нахождения: действующая база отдыха Гольфстрим. Пгт Никель.
</t>
    </r>
    <r>
      <rPr>
        <u/>
        <sz val="8"/>
        <rFont val="Arial"/>
        <family val="2"/>
        <charset val="204"/>
      </rPr>
      <t>ООО "КРДВ Мурманск" по состоянию на 01.02.2023:</t>
    </r>
    <r>
      <rPr>
        <sz val="8"/>
        <rFont val="Arial"/>
        <family val="2"/>
        <charset val="204"/>
      </rPr>
      <t xml:space="preserve"> резидент в процессе подготовки дополнительного соглашения с изменениями срока реализации проекта до 4 кв 2023 г. Согласно отчету за 4 кв 2022: фактические инвестиции -  2,08 млн руб.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ООО "КРДВ Мурманск" по состоянию на 01.04.2023:</t>
    </r>
    <r>
      <rPr>
        <sz val="8"/>
        <rFont val="Arial"/>
        <family val="2"/>
        <charset val="204"/>
      </rPr>
      <t xml:space="preserve"> без изменений
</t>
    </r>
    <r>
      <rPr>
        <u/>
        <sz val="8"/>
        <rFont val="Arial"/>
        <family val="2"/>
        <charset val="204"/>
      </rPr>
      <t>ООО "КРДВ Мурманск" по состоянию на 01.05.2023</t>
    </r>
    <r>
      <rPr>
        <sz val="8"/>
        <rFont val="Arial"/>
        <family val="2"/>
        <charset val="204"/>
      </rPr>
      <t xml:space="preserve">: фактические инвестиции за 1 кв 2023 (накопительныи итогом) составили 2,1 млн руб. Продолжается строительство административного здания. Идет подготовка документов для заключения доп соглашения с увеличением срока реализации.
</t>
    </r>
    <r>
      <rPr>
        <u/>
        <sz val="8"/>
        <rFont val="Arial"/>
        <family val="2"/>
        <charset val="204"/>
      </rPr>
      <t>ООО "КРДВ Мурманск" по состоянию на 01.06.2023:</t>
    </r>
    <r>
      <rPr>
        <sz val="8"/>
        <rFont val="Arial"/>
        <family val="2"/>
        <charset val="204"/>
      </rPr>
      <t xml:space="preserve"> без изменений.
</t>
    </r>
    <r>
      <rPr>
        <b/>
        <sz val="8"/>
        <rFont val="Arial"/>
        <family val="2"/>
        <charset val="204"/>
      </rPr>
      <t>ООО "КРДВ Мурманск" по состоянию на 01.07.2023: без изменений.</t>
    </r>
  </si>
  <si>
    <r>
      <t xml:space="preserve">Арт-резиденция "БаренцДом"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</si>
  <si>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b/>
        <sz val="8"/>
        <rFont val="Arial"/>
        <family val="2"/>
        <charset val="204"/>
      </rPr>
      <t xml:space="preserve">                                                          
</t>
    </r>
    <r>
      <rPr>
        <u/>
        <sz val="8"/>
        <rFont val="Arial"/>
        <family val="2"/>
        <charset val="204"/>
      </rPr>
      <t>УК Столица Арктики на 01.09.2022: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(оформили договор по подготовке межевого плана-срок исполнения до 30.09.2022). Занимаются подготовкой проекта капитального строительства.</t>
    </r>
    <r>
      <rPr>
        <b/>
        <sz val="8"/>
        <rFont val="Arial"/>
        <family val="2"/>
        <charset val="204"/>
      </rPr>
      <t xml:space="preserve">
</t>
    </r>
    <r>
      <rPr>
        <u/>
        <sz val="8"/>
        <rFont val="Arial"/>
        <family val="2"/>
        <charset val="204"/>
      </rPr>
      <t>УК Столица Арктики на 01.11.2022:</t>
    </r>
    <r>
      <rPr>
        <sz val="8"/>
        <rFont val="Arial"/>
        <family val="2"/>
        <charset val="204"/>
      </rPr>
      <t xml:space="preserve"> подготовка межевого плана в процессе. Будет пересмотр границ земельного участка.
Резидент АЗРФ.  
</t>
    </r>
    <r>
      <rPr>
        <u/>
        <sz val="8"/>
        <rFont val="Arial"/>
        <family val="2"/>
        <charset val="204"/>
      </rPr>
      <t>ООО "КРДВ Мурманск" по состоянию на 01.01.2023</t>
    </r>
    <r>
      <rPr>
        <sz val="8"/>
        <rFont val="Arial"/>
        <family val="2"/>
        <charset val="204"/>
      </rPr>
      <t>: ЗУ поставлен на кадастровый учет (51:03:0020101:1864), готовят на подачу в МИО документы для заключения договора аренды ЗУ.</t>
    </r>
    <r>
      <rPr>
        <b/>
        <sz val="8"/>
        <rFont val="Arial"/>
        <family val="2"/>
        <charset val="204"/>
      </rPr>
      <t xml:space="preserve">
</t>
    </r>
    <r>
      <rPr>
        <u/>
        <sz val="8"/>
        <rFont val="Arial"/>
        <family val="2"/>
        <charset val="204"/>
      </rPr>
      <t>ООО "КРДВ Мурманск" по состоянию на 01.02.2023</t>
    </r>
    <r>
      <rPr>
        <sz val="8"/>
        <rFont val="Arial"/>
        <family val="2"/>
        <charset val="204"/>
      </rPr>
      <t xml:space="preserve">: поданы документы в МИО МО для заключения договора аренду ЗУ. Согласно отчета за 4 кв 2022: фактические инвестиции - 0,045 млн руб
</t>
    </r>
    <r>
      <rPr>
        <u/>
        <sz val="8"/>
        <rFont val="Arial"/>
        <family val="2"/>
        <charset val="204"/>
      </rPr>
      <t>ООО "КРДВ Мурманск" по состоянию на 01.03.2023</t>
    </r>
    <r>
      <rPr>
        <sz val="8"/>
        <rFont val="Arial"/>
        <family val="2"/>
        <charset val="204"/>
      </rPr>
      <t>: без изменений</t>
    </r>
    <r>
      <rPr>
        <b/>
        <sz val="8"/>
        <rFont val="Arial"/>
        <family val="2"/>
        <charset val="204"/>
      </rPr>
      <t xml:space="preserve">                                                                                                                                                                                                                       </t>
    </r>
    <r>
      <rPr>
        <u/>
        <sz val="8"/>
        <rFont val="Arial"/>
        <family val="2"/>
        <charset val="204"/>
      </rPr>
      <t>ООО "КРДВ Мурманск" по состоянию на 01.04.2023:</t>
    </r>
    <r>
      <rPr>
        <sz val="8"/>
        <rFont val="Arial"/>
        <family val="2"/>
        <charset val="204"/>
      </rPr>
      <t xml:space="preserve"> необходимо изменение ВРИ земельного участка (с "земли запаса" на "земли особо охраняемых территорий и объектов") запрос на изменение направлен в Минград МО.</t>
    </r>
    <r>
      <rPr>
        <b/>
        <sz val="8"/>
        <rFont val="Arial"/>
        <family val="2"/>
        <charset val="204"/>
      </rPr>
      <t xml:space="preserve">
</t>
    </r>
    <r>
      <rPr>
        <u/>
        <sz val="8"/>
        <rFont val="Arial"/>
        <family val="2"/>
        <charset val="204"/>
      </rPr>
      <t>ООО "КРДВ Мурманск" по состоянию на 01.05.2023</t>
    </r>
    <r>
      <rPr>
        <sz val="8"/>
        <rFont val="Arial"/>
        <family val="2"/>
        <charset val="204"/>
      </rPr>
      <t>: подано заявление в МИО МО на заключение договора аренды земельного участка.</t>
    </r>
    <r>
      <rPr>
        <b/>
        <sz val="8"/>
        <rFont val="Arial"/>
        <family val="2"/>
        <charset val="204"/>
      </rPr>
      <t xml:space="preserve">
</t>
    </r>
    <r>
      <rPr>
        <u/>
        <sz val="8"/>
        <rFont val="Arial"/>
        <family val="2"/>
        <charset val="204"/>
      </rPr>
      <t xml:space="preserve">ООО "КРДВ Мурманск" по состоянию на 01.06.2023: </t>
    </r>
    <r>
      <rPr>
        <sz val="8"/>
        <rFont val="Arial"/>
        <family val="2"/>
        <charset val="204"/>
      </rPr>
      <t>ВРИ земельного участка изменен на "земли особо охраняемых территорий и объектов". Договор аренды в процессе заключения.</t>
    </r>
    <r>
      <rPr>
        <b/>
        <sz val="8"/>
        <rFont val="Arial"/>
        <family val="2"/>
        <charset val="204"/>
      </rPr>
      <t xml:space="preserve">
ООО "КРДВ Мурманск" по состоянию на 01.07.2023: без изменений</t>
    </r>
  </si>
  <si>
    <r>
      <t xml:space="preserve">Строительство туристического комплекса в Печенгском округе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</si>
  <si>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будут проведены публичные слушания. По земельному участку, площадью 51054 кв.м, формируемый  в кадастровом квартале №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t>
    </r>
    <r>
      <rPr>
        <b/>
        <sz val="8"/>
        <rFont val="Arial"/>
        <family val="2"/>
        <charset val="204"/>
      </rPr>
      <t xml:space="preserve"> 
</t>
    </r>
    <r>
      <rPr>
        <u/>
        <sz val="8"/>
        <rFont val="Arial"/>
        <family val="2"/>
        <charset val="204"/>
      </rPr>
      <t>УК Столица Арктики на 01.11.2022: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проведены публичные слушания, результат - положительно.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Резидент АЗРФ.
</t>
    </r>
    <r>
      <rPr>
        <u/>
        <sz val="8"/>
        <rFont val="Arial"/>
        <family val="2"/>
        <charset val="204"/>
      </rPr>
      <t>ООО "КРДВ Мурманск" по состоянию на 01.01.2023:</t>
    </r>
    <r>
      <rPr>
        <sz val="8"/>
        <rFont val="Arial"/>
        <family val="2"/>
        <charset val="204"/>
      </rPr>
      <t xml:space="preserve"> предпроектная стадия. Осуществлены мероприятия по формированию и оформлению прав на земельные участки с кадастровыми №№ 51:03:0020101:1670, 51:03:0020101:1862. Проводятся мероприятия по внесению изменений в Генплан Печенгского округа для установки необходимой категории и вида разрешенного использования земельного участка с КН №51:03:0020101:1862. Резидент АЗРФ. Фактические инвестиции на 01.10.2022 - 0,57 млн руб, создано 0 рабочих мест
</t>
    </r>
    <r>
      <rPr>
        <u/>
        <sz val="8"/>
        <rFont val="Arial"/>
        <family val="2"/>
        <charset val="204"/>
      </rPr>
      <t>ООО "КРДВ Мурманск" по состоянию на 01.02.2023: с</t>
    </r>
    <r>
      <rPr>
        <sz val="8"/>
        <rFont val="Arial"/>
        <family val="2"/>
        <charset val="204"/>
      </rPr>
      <t>тадия - ПИР, оформление ЗУ. Участок 51:03:0020101:1862 площадью 8798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новый Генплан печенгского района. Так же ведется работа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Нп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01.02.2023 - 0, 635 млн руб, создано 0 рабочих мест.</t>
    </r>
    <r>
      <rPr>
        <b/>
        <sz val="8"/>
        <rFont val="Arial"/>
        <family val="2"/>
        <charset val="204"/>
      </rPr>
      <t xml:space="preserve">
</t>
    </r>
    <r>
      <rPr>
        <u/>
        <sz val="8"/>
        <rFont val="Arial"/>
        <family val="2"/>
        <charset val="204"/>
      </rPr>
      <t>ООО "КРДВ Мурманск" по состоянию на 01.03.2023: с</t>
    </r>
    <r>
      <rPr>
        <sz val="8"/>
        <rFont val="Arial"/>
        <family val="2"/>
        <charset val="204"/>
      </rPr>
      <t xml:space="preserve">тадия - ПИР, оформление ЗУ. Участок 51:03:0020101:1862 площадью 8798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новый Генплан печенгского района. Так же ведется работа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28.02.2023 подана заявка на заключение дополнительного соглашения. На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01.03.2023 - 0,635 млн руб., создано 0 рабочих мест.                                                                                                                                                                                     </t>
    </r>
    <r>
      <rPr>
        <u/>
        <sz val="8"/>
        <rFont val="Arial"/>
        <family val="2"/>
        <charset val="204"/>
      </rPr>
      <t>ООО "КРДВ Мурманск" по состоянию на 01.04.2023</t>
    </r>
    <r>
      <rPr>
        <sz val="8"/>
        <rFont val="Arial"/>
        <family val="2"/>
        <charset val="204"/>
      </rPr>
      <t xml:space="preserve">: без изменений
</t>
    </r>
    <r>
      <rPr>
        <u/>
        <sz val="8"/>
        <rFont val="Arial"/>
        <family val="2"/>
        <charset val="204"/>
      </rPr>
      <t>ООО "КРДВ Мурманск" по состоянию на 01.05.2023:</t>
    </r>
    <r>
      <rPr>
        <sz val="8"/>
        <rFont val="Arial"/>
        <family val="2"/>
        <charset val="204"/>
      </rPr>
      <t xml:space="preserve"> без изменений
</t>
    </r>
    <r>
      <rPr>
        <u/>
        <sz val="8"/>
        <rFont val="Arial"/>
        <family val="2"/>
        <charset val="204"/>
      </rPr>
      <t>ООО "КРДВ Мурманск" по состоянию на 01.06.2023:</t>
    </r>
    <r>
      <rPr>
        <sz val="8"/>
        <rFont val="Arial"/>
        <family val="2"/>
        <charset val="204"/>
      </rPr>
      <t xml:space="preserve"> стадия - ПИР, закупка оборудования, оформление ЗУ. Участок 51:03:0020101:1862 площадью 8798 кв.м поставлен на кадастровый учет. Заключено дополнительное соглашение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На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01.03.2023 - 0,635 млн руб., создано 0 рабочих мест.
</t>
    </r>
    <r>
      <rPr>
        <b/>
        <sz val="8"/>
        <rFont val="Arial"/>
        <family val="2"/>
        <charset val="204"/>
      </rPr>
      <t>ООО "КРДВ Мурманск" по состоянию на 01.07.2023: без изменений</t>
    </r>
  </si>
  <si>
    <r>
      <t xml:space="preserve">Разработка программы  развития системы здравоохранения Печенгского муниципального округа
</t>
    </r>
    <r>
      <rPr>
        <b/>
        <sz val="8"/>
        <rFont val="Arial"/>
        <family val="2"/>
        <charset val="204"/>
      </rPr>
      <t>ПРОДОЛЖАЕТСЯ</t>
    </r>
  </si>
  <si>
    <r>
      <t xml:space="preserve">МИНЗДРАВ: </t>
    </r>
    <r>
      <rPr>
        <sz val="8"/>
        <rFont val="Arial"/>
        <family val="2"/>
        <charset val="204"/>
      </rPr>
      <t>согласно письму от 04.06.2021 № 3007 Администрация Печенгского муниципального округа Мурманской области направила письмо в адрес ПАО "ГМК Норильский Никель" с просьбой организации и финансирования разработки данной программы. 
На 01.10.2021 - Минздрав МО согласовал техническое задание, подрядчик приступил к разработке.
На 01.03.2022 - подрядчиком ведется разработка программы.
На 01.04.2022 - подрядчиком ведется разработка программы.
На 01.08.2022 - подрядчиком ведется разработка программы.</t>
    </r>
    <r>
      <rPr>
        <b/>
        <sz val="8"/>
        <rFont val="Arial"/>
        <family val="2"/>
        <charset val="204"/>
      </rPr>
      <t xml:space="preserve">                        
</t>
    </r>
    <r>
      <rPr>
        <sz val="8"/>
        <rFont val="Arial"/>
        <family val="2"/>
        <charset val="204"/>
      </rPr>
      <t>На 01.09.2022 - подрядчиком ведется разработка программы.
На 01.10.2022 - подрядчиком ведется разработка программы.</t>
    </r>
    <r>
      <rPr>
        <b/>
        <sz val="8"/>
        <rFont val="Arial"/>
        <family val="2"/>
        <charset val="204"/>
      </rPr>
      <t xml:space="preserve">
</t>
    </r>
    <r>
      <rPr>
        <sz val="8"/>
        <rFont val="Arial"/>
        <family val="2"/>
        <charset val="204"/>
      </rPr>
      <t>На 01.11.2022 - подрядчиком ведется разработка программы.</t>
    </r>
    <r>
      <rPr>
        <b/>
        <sz val="8"/>
        <rFont val="Arial"/>
        <family val="2"/>
        <charset val="204"/>
      </rPr>
      <t xml:space="preserve">
</t>
    </r>
    <r>
      <rPr>
        <sz val="8"/>
        <rFont val="Arial"/>
        <family val="2"/>
        <charset val="204"/>
      </rPr>
      <t>На 01.12.2022 - подрядчик разработал программу, которая проходит согласование в МЗ МО.
На 01.01.2023 - подрядчик разработал программу, которая рассмотрена МЗ МО и направлена подрядчику.
На 01.02.2023 - Минздрав согласовал программу и направил Подрядчику (информация о согласовании предоставлена в рабочем порядке, информацию о подрядчике Минздрав не предоставил). По устной информации, полученной от сотрудника, ответственного за предоставление отчета, Серегиной М.А., в программу внесены корректировки Минздрава и направлены подрядчику на доработку. Программа включает в себя лечебные мероприятия и кадровую часть.</t>
    </r>
    <r>
      <rPr>
        <b/>
        <sz val="8"/>
        <rFont val="Arial"/>
        <family val="2"/>
        <charset val="204"/>
      </rPr>
      <t xml:space="preserve">
</t>
    </r>
    <r>
      <rPr>
        <u/>
        <sz val="8"/>
        <rFont val="Arial"/>
        <family val="2"/>
        <charset val="204"/>
      </rPr>
      <t xml:space="preserve">МИНЗДРАВ на 01.03.2023 </t>
    </r>
    <r>
      <rPr>
        <sz val="8"/>
        <rFont val="Arial"/>
        <family val="2"/>
        <charset val="204"/>
      </rPr>
      <t xml:space="preserve">- подрядчик разработал программу, которая рассмотрена МЗ МО и направлена подрядчику (ответственным за результат от реализации мероприятия является ПАО ГМК «Норильский Никель» - подрядчик. Министерством здравоохранения Мурманской области осуществляется экспертное сопровождение).                                                                                                                                       МИНЗДРАВ на 01.04.2023 - подрядчик разработал программу, которая рассмотрена МЗ МО и направлена подрядчику (ответственным за результат от реализации мероприятия является ПАО ГМК «Норильский Никель» - подрядчик. Министерством здравоохранения Мурманской области осуществляется экспертное сопровождение).
</t>
    </r>
    <r>
      <rPr>
        <u/>
        <sz val="8"/>
        <rFont val="Arial"/>
        <family val="2"/>
        <charset val="204"/>
      </rPr>
      <t>МИНЗДРАВ на 01.05.2023</t>
    </r>
    <r>
      <rPr>
        <sz val="8"/>
        <rFont val="Arial"/>
        <family val="2"/>
        <charset val="204"/>
      </rPr>
      <t>: без изменений</t>
    </r>
    <r>
      <rPr>
        <b/>
        <sz val="8"/>
        <rFont val="Arial"/>
        <family val="2"/>
        <charset val="204"/>
      </rPr>
      <t xml:space="preserve">
</t>
    </r>
    <r>
      <rPr>
        <u/>
        <sz val="8"/>
        <rFont val="Arial"/>
        <family val="2"/>
        <charset val="204"/>
      </rPr>
      <t>МИНЗДРАВ на 01.06.2023</t>
    </r>
    <r>
      <rPr>
        <sz val="8"/>
        <rFont val="Arial"/>
        <family val="2"/>
        <charset val="204"/>
      </rPr>
      <t>: без изменений</t>
    </r>
    <r>
      <rPr>
        <b/>
        <sz val="8"/>
        <rFont val="Arial"/>
        <family val="2"/>
        <charset val="204"/>
      </rPr>
      <t xml:space="preserve">
МИНЗДРАВ на 01.07.2023: без изменений</t>
    </r>
  </si>
  <si>
    <r>
      <t xml:space="preserve">Закупка медицинского оборудования
</t>
    </r>
    <r>
      <rPr>
        <b/>
        <sz val="8"/>
        <rFont val="Arial"/>
        <family val="2"/>
        <charset val="204"/>
      </rPr>
      <t>ПРОДОЛЖАЕТСЯ</t>
    </r>
  </si>
  <si>
    <r>
      <rPr>
        <u/>
        <sz val="8"/>
        <rFont val="Arial"/>
        <family val="2"/>
        <charset val="204"/>
      </rPr>
      <t>МИНЗДРАВ на 01.01.2023:</t>
    </r>
    <r>
      <rPr>
        <sz val="8"/>
        <rFont val="Arial"/>
        <family val="2"/>
        <charset val="204"/>
      </rPr>
      <t xml:space="preserve"> в рамках ГП "Здравоохранение" приобретено 2 ед дентальных рентгенаппарата (П.Никель и г. Заполярный) 
</t>
    </r>
    <r>
      <rPr>
        <u/>
        <sz val="8"/>
        <rFont val="Arial"/>
        <family val="2"/>
        <charset val="204"/>
      </rPr>
      <t xml:space="preserve">МИНЗДРАВ на 01.02.2023: </t>
    </r>
    <r>
      <rPr>
        <sz val="8"/>
        <rFont val="Arial"/>
        <family val="2"/>
        <charset val="204"/>
      </rPr>
      <t xml:space="preserve">в 2022 году в рамках и государственной программы Мурманской области "Здравоохранение" приобретена 201 единица медицинского оборудования и мебели, в т.ч.: 173 ед. мебель и оборудование для оснащения детских поликлиник г. Заполярный и пгт. Никель после проведенных капитальных ремонтов, 2 дентальных рентгена, 1 наркозно-дыхательный аппарат, 25 ед. оборудования для суточного мониторинга ЭКГ и АД, ЭКГ с функцией передачи исследований в единый региональный архив (региональная система теле-ЭКГ).
в 2023 году в рамках реализации региональной программы  Мурманской области "Модернизация первичного звена здравоохранения" и государственной программы Мурманской области "Здравоохранение" планируется приобрести компьютерный томограф в г. Заполярный, аппарат УЗИ высокого класса в пгт. Никель, светильник передвижной, оборудование и мебель для оснащения новых ФАПов и амбулатории в 2023 году пп. 4.4-4.6, 4.8
</t>
    </r>
    <r>
      <rPr>
        <u/>
        <sz val="8"/>
        <rFont val="Arial"/>
        <family val="2"/>
        <charset val="204"/>
      </rPr>
      <t>МИНЗДРАВ на 01.03.2023:</t>
    </r>
    <r>
      <rPr>
        <sz val="8"/>
        <rFont val="Arial"/>
        <family val="2"/>
        <charset val="204"/>
      </rPr>
      <t xml:space="preserve"> в стадии заключения контракт на поставку УЗИ. 15.02.2023 Поставлен светильник передвижной. Готовятся документы для проведения совместной закупки на приобретение компьютерного томографа.                                                                                                                                                                                                                                                                                                            </t>
    </r>
    <r>
      <rPr>
        <u/>
        <sz val="8"/>
        <rFont val="Arial"/>
        <family val="2"/>
        <charset val="204"/>
      </rPr>
      <t>Минздрав на 01.04.2023:</t>
    </r>
    <r>
      <rPr>
        <sz val="8"/>
        <rFont val="Arial"/>
        <family val="2"/>
        <charset val="204"/>
      </rPr>
      <t xml:space="preserve"> 15.02.2023 поставлен светильник передвижной. 28.02.2023 заключен контракт на поставку УЗИ (поставка до конца мая 2023). 21.03.2023 заключен контракт на поставку КТ. (поставка до конца июня 2023). 
</t>
    </r>
    <r>
      <rPr>
        <u/>
        <sz val="8"/>
        <rFont val="Arial"/>
        <family val="2"/>
        <charset val="204"/>
      </rPr>
      <t>Минздрав на 01.05.2023</t>
    </r>
    <r>
      <rPr>
        <sz val="8"/>
        <rFont val="Arial"/>
        <family val="2"/>
        <charset val="204"/>
      </rPr>
      <t xml:space="preserve"> 15.02.2023 поставлен светильник передвижной. 28.02.2023 заключен контракт на поставку УЗИ (поставка до конца мая 2023). 21.03.2023 заключен контракт на поставку КТ. (поставка до конца июня 2023). 
</t>
    </r>
    <r>
      <rPr>
        <u/>
        <sz val="8"/>
        <rFont val="Arial"/>
        <family val="2"/>
        <charset val="204"/>
      </rPr>
      <t>Минздрав на 01.06.2023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t>
    </r>
    <r>
      <rPr>
        <b/>
        <sz val="8"/>
        <rFont val="Arial"/>
        <family val="2"/>
        <charset val="204"/>
      </rPr>
      <t>Минздрав на 01.07.2023 15.02.2023 поставлен светильник передвижной;24.05.2023  поставлен УЗИ; 21.03.2023 заключен контракт на поставку КТ. Поставка до конца июня 2023 не осуществлена, т.к. не выполнен ремонт помещения под установку КТ (финансирование на разработку ПД и ремонт доведено до учреждения 30.05.2023). В июне разработана ПД на ремонт помещения. 03.07.2023 размещена закупка на ремонт помещения со сроком выполнения работ 14 к.д. Ремонтные работы планируется выполнить до 01.08.2023. Срок ввода оборудования в эксплуатацию - сентябрь 2023.</t>
    </r>
  </si>
  <si>
    <r>
      <t xml:space="preserve">Капитальный ремонт поликлиники в г. Заполярном
</t>
    </r>
    <r>
      <rPr>
        <b/>
        <sz val="8"/>
        <rFont val="Arial"/>
        <family val="2"/>
        <charset val="204"/>
      </rPr>
      <t>ЗАВЕРШЕНО в 2022, лицензия в марте 2023</t>
    </r>
  </si>
  <si>
    <r>
      <rPr>
        <u/>
        <sz val="8"/>
        <rFont val="Arial"/>
        <family val="2"/>
        <charset val="204"/>
      </rPr>
      <t xml:space="preserve">МИНСТРОЙ на 01.08.2022: </t>
    </r>
    <r>
      <rPr>
        <sz val="8"/>
        <rFont val="Arial"/>
        <family val="2"/>
        <charset val="204"/>
      </rPr>
      <t>завершены работы по утеплению фасада, монтаж внутренних инженерных сетей: отопление. На 2-м этаже выполнена черновая отделка стен. 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отделочные работы, на 1 этаже - электротехнические работы, устройство вентиляции.</t>
    </r>
    <r>
      <rPr>
        <b/>
        <sz val="8"/>
        <rFont val="Arial"/>
        <family val="2"/>
        <charset val="204"/>
      </rPr>
      <t xml:space="preserve">
</t>
    </r>
    <r>
      <rPr>
        <u/>
        <sz val="8"/>
        <rFont val="Arial"/>
        <family val="2"/>
        <charset val="204"/>
      </rPr>
      <t>МИНСТРОЙ на 01.09.2022: з</t>
    </r>
    <r>
      <rPr>
        <sz val="8"/>
        <rFont val="Arial"/>
        <family val="2"/>
        <charset val="204"/>
      </rPr>
      <t xml:space="preserve">авершены работы по утеплению фасада, монтаж внутренних инженерных сетей: отопление. На 2-м этаже выполнена черновая отделка стен. 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чистовые отделочные работы (пол, стены, потолок) в помещениях 2 этажа, черновые отделочные работы (пол, стены, потолок) в помещениях 1 этажа и подвала, на 1 этаже - электротехнические работы, устройство вентиляции,  монтаж системы ПС, устройство входных групп; устройство отмостки; наружные работы.  </t>
    </r>
    <r>
      <rPr>
        <b/>
        <sz val="8"/>
        <rFont val="Arial"/>
        <family val="2"/>
        <charset val="204"/>
      </rPr>
      <t xml:space="preserve">
</t>
    </r>
    <r>
      <rPr>
        <u/>
        <sz val="8"/>
        <rFont val="Arial"/>
        <family val="2"/>
        <charset val="204"/>
      </rPr>
      <t>МИНСТРОЙ на 01.10.2022:</t>
    </r>
    <r>
      <rPr>
        <sz val="8"/>
        <rFont val="Arial"/>
        <family val="2"/>
        <charset val="204"/>
      </rPr>
      <t xml:space="preserve">  в настоящее время ведутся работы по утеплению чердачного перекрытия; работы по утеплению фасада; в помещениях 1,2 этажа ведутся чистовые отделочные работы (подвал: облицовка плиткой; пол, стены, потолок, пробивка технологических отверстий). В помещениях подвала ведутся черновые отделочные работы (пол, стены, потолок); по 1 этажу и подвала монтаж систем ЭС; монтаж системы ПС, СКУД; устройство входных групп. Техническая готовность объекта 85%. В ходе выполнения работ по капитальному ремонту объекта  выявлен ряд дополнительных работ, неучтенных проектной документацией, требующих корректировки проекта и сметы. Проект и смета откорректированы и находятся на проверке государственной экспертизы. Срок завершения работ - до 30.11.2022 </t>
    </r>
    <r>
      <rPr>
        <b/>
        <sz val="8"/>
        <rFont val="Arial"/>
        <family val="2"/>
        <charset val="204"/>
      </rPr>
      <t xml:space="preserve">
</t>
    </r>
    <r>
      <rPr>
        <u/>
        <sz val="8"/>
        <rFont val="Arial"/>
        <family val="2"/>
        <charset val="204"/>
      </rPr>
      <t>МИНСТРОЙ на 01.11.2022: п</t>
    </r>
    <r>
      <rPr>
        <sz val="8"/>
        <rFont val="Arial"/>
        <family val="2"/>
        <charset val="204"/>
      </rPr>
      <t xml:space="preserve">олучено заключение государственной экспертизы проектной документации (стоимость дополнительных работ составила 25 081,1 тыс. руб.). Выполняется чистовая отделка, фасад, входные группы, внутренние сети (ОВ (вентиляция), ВК, ЭС (электрощитовая), СС, ПС, СКУД, СОТ, ТМ), усиление технологических проемов. Техническая готовность объекта - 92%. Срок завершения работ - до 30.11.2022
</t>
    </r>
    <r>
      <rPr>
        <u/>
        <sz val="8"/>
        <rFont val="Arial"/>
        <family val="2"/>
        <charset val="204"/>
      </rPr>
      <t>МИНСТРОЙ на 01.12.2022:</t>
    </r>
    <r>
      <rPr>
        <sz val="8"/>
        <rFont val="Arial"/>
        <family val="2"/>
        <charset val="204"/>
      </rPr>
      <t xml:space="preserve">  техническая готовность объекта - 97%. Завершение работ до конца текущего года.</t>
    </r>
    <r>
      <rPr>
        <b/>
        <sz val="8"/>
        <rFont val="Arial"/>
        <family val="2"/>
        <charset val="204"/>
      </rPr>
      <t xml:space="preserve">
МИНСТРОЙ на 01.01.2023: согласно Акту приемки выполненных работ от 28.12.2022 работы по капитальному ремонту объекта завершены в полном объеме. 
</t>
    </r>
    <r>
      <rPr>
        <u/>
        <sz val="8"/>
        <rFont val="Arial"/>
        <family val="2"/>
        <charset val="204"/>
      </rPr>
      <t>МИНЗДРАВ на 01.08.2022:</t>
    </r>
    <r>
      <rPr>
        <sz val="8"/>
        <rFont val="Arial"/>
        <family val="2"/>
        <charset val="204"/>
      </rPr>
      <t xml:space="preserve"> техническая готовность объекта 62%.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t>
    </r>
    <r>
      <rPr>
        <u/>
        <sz val="8"/>
        <rFont val="Arial"/>
        <family val="2"/>
        <charset val="204"/>
      </rPr>
      <t>МИНЗДРАВ на 01.09.2022:</t>
    </r>
    <r>
      <rPr>
        <sz val="8"/>
        <rFont val="Arial"/>
        <family val="2"/>
        <charset val="204"/>
      </rPr>
      <t xml:space="preserve"> техническая готовность объекта 68%.
</t>
    </r>
    <r>
      <rPr>
        <u/>
        <sz val="8"/>
        <rFont val="Arial"/>
        <family val="2"/>
        <charset val="204"/>
      </rPr>
      <t>МИНЗДРАВ на 01.10.2022: т</t>
    </r>
    <r>
      <rPr>
        <sz val="8"/>
        <rFont val="Arial"/>
        <family val="2"/>
        <charset val="204"/>
      </rPr>
      <t xml:space="preserve">ехническая готовность объекта 85%. Выполняется: работы по утеплению чердачного перекрытия, утеплению фасада, чистовые отделочные работы (подвал,1-2 этажи). Черновые отделочные работы (пол, стены, потолок) в помещениях подвала, монтаж систем вентиляции по 1 этажу и подвалу, прокладка кабеля в подвале и 1 этаже, монтаж системы СС на 1 этаже, монтаж ПС,СКУД, устройство входных групп. Срок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t>
    </r>
    <r>
      <rPr>
        <b/>
        <sz val="8"/>
        <rFont val="Arial"/>
        <family val="2"/>
        <charset val="204"/>
      </rPr>
      <t xml:space="preserve">
</t>
    </r>
    <r>
      <rPr>
        <u/>
        <sz val="8"/>
        <rFont val="Arial"/>
        <family val="2"/>
        <charset val="204"/>
      </rPr>
      <t>МИНЗДРАВ на 01.11.2022: т</t>
    </r>
    <r>
      <rPr>
        <sz val="8"/>
        <rFont val="Arial"/>
        <family val="2"/>
        <charset val="204"/>
      </rPr>
      <t>ехническая готовность объекта - 92%. Выполняются СМР на объекте по откорректированным и дополненным разделам ПД. Завершение работ с учетом  выполнения дополнительных работ, в т.ч. прокладка наружных инженерных сетей (теплосети, водоснабжения) планируется к 30.11.2022.</t>
    </r>
    <r>
      <rPr>
        <b/>
        <sz val="8"/>
        <rFont val="Arial"/>
        <family val="2"/>
        <charset val="204"/>
      </rPr>
      <t xml:space="preserve">
</t>
    </r>
    <r>
      <rPr>
        <u/>
        <sz val="8"/>
        <rFont val="Arial"/>
        <family val="2"/>
        <charset val="204"/>
      </rPr>
      <t>МИНЗДРАВ на 01.12.2022: т</t>
    </r>
    <r>
      <rPr>
        <sz val="8"/>
        <rFont val="Arial"/>
        <family val="2"/>
        <charset val="204"/>
      </rPr>
      <t>ехническая готовность объекта - 97%.  Выполняется чистовая отделка подвала, монтаж узла учета тепловой энергии, монтаж электротехнического оборудования в электрощитовой, монтаж водомерного узла, монтаж слаботочных систем, установка поручней и пандуса на входных группах. Завершение работ до конца т.г.</t>
    </r>
    <r>
      <rPr>
        <b/>
        <sz val="8"/>
        <rFont val="Arial"/>
        <family val="2"/>
        <charset val="204"/>
      </rPr>
      <t xml:space="preserve">
</t>
    </r>
    <r>
      <rPr>
        <u/>
        <sz val="8"/>
        <rFont val="Arial"/>
        <family val="2"/>
        <charset val="204"/>
      </rPr>
      <t>МИНЗДРАВ на 01.01.2023: т</t>
    </r>
    <r>
      <rPr>
        <sz val="8"/>
        <rFont val="Arial"/>
        <family val="2"/>
        <charset val="204"/>
      </rPr>
      <t xml:space="preserve">ехническая готовность объекта - 100%.  В настоящее время осуществляется приемка объекта в эксплуатацию. В данном здании будет расположена детская поликлиника. В результате проведенных ремонтных работ в здании созданы  новые, комфортные условия для пациентов и медицинских работников с учётом требований доступности для маломобильных групп населения, приведены в соответствие с действующими нормативами и современными требованиями оказания медицинской помощи помещения поликлиники.
В процессе ремонта выполнены работы по ремонту кровли, фасада, стен, пола, потолка, замене оконных блоков, монтажу узла учета тепловой энергии, электротехнического оборудования в электрощитовой, водомерного узла,  слаботочных систем, вентоборудования, устройство поручней и пандуса на входных группах. </t>
    </r>
    <r>
      <rPr>
        <b/>
        <sz val="8"/>
        <rFont val="Arial"/>
        <family val="2"/>
        <charset val="204"/>
      </rPr>
      <t xml:space="preserve">
</t>
    </r>
    <r>
      <rPr>
        <u/>
        <sz val="8"/>
        <rFont val="Arial"/>
        <family val="2"/>
        <charset val="204"/>
      </rPr>
      <t>МИНЗДРАВ на 01.02.2023: т</t>
    </r>
    <r>
      <rPr>
        <sz val="8"/>
        <rFont val="Arial"/>
        <family val="2"/>
        <charset val="204"/>
      </rPr>
      <t xml:space="preserve">ехническая готовность объекта - 100%.  Планируемая дата получения лицензии на оказание медицинской помощи - 15.03.2023. В настоящее время осуществляются работы по получению санэпидзаключения.
</t>
    </r>
    <r>
      <rPr>
        <u/>
        <sz val="8"/>
        <rFont val="Arial"/>
        <family val="2"/>
        <charset val="204"/>
      </rPr>
      <t>МИНЗДРАВ на 01.03.202</t>
    </r>
    <r>
      <rPr>
        <sz val="8"/>
        <rFont val="Arial"/>
        <family val="2"/>
        <charset val="204"/>
      </rPr>
      <t xml:space="preserve">3: техническая готовность объекта - 100%.  Планируемая дата получения лицензии на оказание медицинской помощи - 15.03.2023. В настоящее время осуществляются работы по получению лицензии на оказание медицинской помощи.                                                                                                                                                                                                                                                                       </t>
    </r>
    <r>
      <rPr>
        <b/>
        <sz val="8"/>
        <rFont val="Arial"/>
        <family val="2"/>
        <charset val="204"/>
      </rPr>
      <t xml:space="preserve">МИНЗДРАВ на 01.04.2023: техническая готовность объекта - 100%.   В настоящее время осуществляются работы по получению лицензии на оказание медицинской помощи.  Сроки получения лицензии продлены, в связи с тем, что получено отрицательное заключение по 4 кабинетам (анализ воздуха и смывов на наличие бактерий). Планируемый срок получения лицензии до 15.04.2023
МИНЗДРАВ на 01.07.2023: Докуметы на получение лицензии находятся на рассмотрении в МЗ МО. Срок получения лицензии до 17.07.2023.
</t>
    </r>
  </si>
  <si>
    <r>
      <t xml:space="preserve">Строительство модульного фельдшерско-акушерского пункта в поселке Корзуново 
</t>
    </r>
    <r>
      <rPr>
        <b/>
        <sz val="8"/>
        <rFont val="Arial"/>
        <family val="2"/>
        <charset val="204"/>
      </rPr>
      <t>ПРОДОЛЖАЕТСЯ</t>
    </r>
    <r>
      <rPr>
        <sz val="8"/>
        <rFont val="Arial"/>
        <family val="2"/>
        <charset val="204"/>
      </rPr>
      <t xml:space="preserve">
</t>
    </r>
  </si>
  <si>
    <r>
      <rPr>
        <u/>
        <sz val="8"/>
        <rFont val="Arial"/>
        <family val="2"/>
        <charset val="204"/>
      </rPr>
      <t xml:space="preserve">МИНЗДРАВ на 01.11.2022: </t>
    </r>
    <r>
      <rPr>
        <sz val="8"/>
        <rFont val="Arial"/>
        <family val="2"/>
        <charset val="204"/>
      </rPr>
      <t>в настоящее время оформляется земельный участок под монтаж модульного ФАПа в 2023 году.</t>
    </r>
    <r>
      <rPr>
        <b/>
        <sz val="8"/>
        <rFont val="Arial"/>
        <family val="2"/>
        <charset val="204"/>
      </rPr>
      <t xml:space="preserve">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30.01.2023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t>
    </r>
    <r>
      <rPr>
        <b/>
        <sz val="8"/>
        <rFont val="Arial"/>
        <family val="2"/>
        <charset val="204"/>
      </rPr>
      <t xml:space="preserve">
</t>
    </r>
    <r>
      <rPr>
        <u/>
        <sz val="8"/>
        <rFont val="Arial"/>
        <family val="2"/>
        <charset val="204"/>
      </rPr>
      <t>МИНЗДРАВ на 01.05.2023:</t>
    </r>
    <r>
      <rPr>
        <b/>
        <sz val="8"/>
        <rFont val="Arial"/>
        <family val="2"/>
        <charset val="204"/>
      </rPr>
      <t xml:space="preserve"> </t>
    </r>
    <r>
      <rPr>
        <sz val="8"/>
        <rFont val="Arial"/>
        <family val="2"/>
        <charset val="204"/>
      </rPr>
      <t xml:space="preserve">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подготовлена площадка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подготовлена площадка для монтажа модуля. До 10.06.2023 планируется поставить модули на объект.
</t>
    </r>
    <r>
      <rPr>
        <b/>
        <sz val="8"/>
        <rFont val="Arial"/>
        <family val="2"/>
        <charset val="204"/>
      </rPr>
      <t>МИНЗДРАВ на 01.07.2023: Смонтирован каркас ФАП, ведется устройство теплого пола.
Техническая готовность – 23%.</t>
    </r>
    <r>
      <rPr>
        <sz val="8"/>
        <rFont val="Arial"/>
        <family val="2"/>
        <charset val="204"/>
      </rPr>
      <t xml:space="preserve">
</t>
    </r>
  </si>
  <si>
    <r>
      <t xml:space="preserve">Строительство модульного фельдшерско-акушерского пункта в населенном пункте Лиинахамари
</t>
    </r>
    <r>
      <rPr>
        <b/>
        <sz val="8"/>
        <rFont val="Arial"/>
        <family val="2"/>
        <charset val="204"/>
      </rPr>
      <t>ПРОДОЛЖАЕТСЯ</t>
    </r>
  </si>
  <si>
    <r>
      <rPr>
        <u/>
        <sz val="8"/>
        <rFont val="Arial"/>
        <family val="2"/>
        <charset val="204"/>
      </rPr>
      <t>МИНЗДРАВ на 01.11.2022</t>
    </r>
    <r>
      <rPr>
        <sz val="8"/>
        <rFont val="Arial"/>
        <family val="2"/>
        <charset val="204"/>
      </rPr>
      <t>: в настоящее время оформляется земельный участок под монтаж модульного ФАПа в 2023 году.</t>
    </r>
    <r>
      <rPr>
        <b/>
        <sz val="8"/>
        <rFont val="Arial"/>
        <family val="2"/>
        <charset val="204"/>
      </rPr>
      <t xml:space="preserve">
</t>
    </r>
    <r>
      <rPr>
        <u/>
        <sz val="8"/>
        <rFont val="Arial"/>
        <family val="2"/>
        <charset val="204"/>
      </rPr>
      <t>МИНЗДРАВ на 01.12.2022</t>
    </r>
    <r>
      <rPr>
        <sz val="8"/>
        <rFont val="Arial"/>
        <family val="2"/>
        <charset val="204"/>
      </rPr>
      <t>: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t>
    </r>
    <r>
      <rPr>
        <b/>
        <sz val="8"/>
        <rFont val="Arial"/>
        <family val="2"/>
        <charset val="204"/>
      </rPr>
      <t xml:space="preserve">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27.01.2023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t>
    </r>
    <r>
      <rPr>
        <u/>
        <sz val="8"/>
        <rFont val="Arial"/>
        <family val="2"/>
        <charset val="204"/>
      </rPr>
      <t>Минздрав на 01.05.2023: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оформляются пропуска на территорию н.п., чтобы начать подготовку площадки для монтажа модуля. Подрядчиком формируется заявка на изготовление модулей. Срок изготовления 2 мес.</t>
    </r>
    <r>
      <rPr>
        <b/>
        <sz val="8"/>
        <rFont val="Arial"/>
        <family val="2"/>
        <charset val="204"/>
      </rPr>
      <t xml:space="preserve">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оформляются пропуска на территорию н.п. (до 06.06.2023), чтобы начать подготовку площадки для монтажа модуля. Подрядчиком сформирована и направлена  заявка на изготовление модулей. Срок изготовления 2 мес</t>
    </r>
    <r>
      <rPr>
        <b/>
        <sz val="8"/>
        <rFont val="Arial"/>
        <family val="2"/>
        <charset val="204"/>
      </rPr>
      <t xml:space="preserve">
МИНЗДРАВ на 01.07.2023: 03.07.2023 начаты работы по расчистке участка под монтаж ФАП.
Техническая готовность - 0</t>
    </r>
  </si>
  <si>
    <r>
      <t xml:space="preserve">Строительство модульной амбулатории  в поселке городского типа Печенга
</t>
    </r>
    <r>
      <rPr>
        <b/>
        <sz val="8"/>
        <rFont val="Arial"/>
        <family val="2"/>
        <charset val="204"/>
      </rPr>
      <t>ПРОДОЛЖАЕТСЯ</t>
    </r>
  </si>
  <si>
    <r>
      <rPr>
        <u/>
        <sz val="8"/>
        <rFont val="Arial"/>
        <family val="2"/>
        <charset val="204"/>
      </rPr>
      <t>МИНЗДРАВ на 01.11.2022</t>
    </r>
    <r>
      <rPr>
        <sz val="8"/>
        <rFont val="Arial"/>
        <family val="2"/>
        <charset val="204"/>
      </rPr>
      <t>: в настоящее время оформляется земельный участок под монтаж модульной ВА в 2023 году.</t>
    </r>
    <r>
      <rPr>
        <b/>
        <sz val="8"/>
        <rFont val="Arial"/>
        <family val="2"/>
        <charset val="204"/>
      </rPr>
      <t xml:space="preserve">
</t>
    </r>
    <r>
      <rPr>
        <u/>
        <sz val="8"/>
        <rFont val="Arial"/>
        <family val="2"/>
        <charset val="204"/>
      </rPr>
      <t>МИНЗДРАВ на 01.12.2022:</t>
    </r>
    <r>
      <rPr>
        <sz val="8"/>
        <rFont val="Arial"/>
        <family val="2"/>
        <charset val="204"/>
      </rPr>
      <t xml:space="preserve"> в настоящее время оформляется земельный участок под монтаж модульной ВА в 2023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МИНЗДРАВ на 01.01.2023</t>
    </r>
    <r>
      <rPr>
        <sz val="8"/>
        <rFont val="Arial"/>
        <family val="2"/>
        <charset val="204"/>
      </rPr>
      <t>: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модульной амбулатории размещена на сайте ЕИС, аукцион 16.01.2023.</t>
    </r>
    <r>
      <rPr>
        <b/>
        <sz val="8"/>
        <rFont val="Arial"/>
        <family val="2"/>
        <charset val="204"/>
      </rPr>
      <t xml:space="preserve">
</t>
    </r>
    <r>
      <rPr>
        <u/>
        <sz val="8"/>
        <rFont val="Arial"/>
        <family val="2"/>
        <charset val="204"/>
      </rPr>
      <t>МИНЗДРАВ на 01.02.2023:</t>
    </r>
    <r>
      <rPr>
        <sz val="8"/>
        <rFont val="Arial"/>
        <family val="2"/>
        <charset val="204"/>
      </rPr>
      <t xml:space="preserve"> 27.01.2023 заключен контракт на поставку и монтаж амбулатории с ИП Петров. Завершение работ согласно контракту 01.09.2023</t>
    </r>
    <r>
      <rPr>
        <b/>
        <sz val="8"/>
        <rFont val="Arial"/>
        <family val="2"/>
        <charset val="204"/>
      </rPr>
      <t xml:space="preserve">
</t>
    </r>
    <r>
      <rPr>
        <u/>
        <sz val="8"/>
        <rFont val="Arial"/>
        <family val="2"/>
        <charset val="204"/>
      </rPr>
      <t xml:space="preserve">Минздрав на 01.03.2023: </t>
    </r>
    <r>
      <rPr>
        <sz val="8"/>
        <rFont val="Arial"/>
        <family val="2"/>
        <charset val="204"/>
      </rPr>
      <t xml:space="preserve">27.01.2023 заключен контракт на поставку и монтаж амбулатории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Получен приказ директора Департамента военного имущества Министерства обороны РФ от 10.04.2023 № 801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 Планируемый срок получения всех документов на ЗУ - июнь 2023 года. Подрядчиком формируется заявка на изготовление модулей. Срок изготовления 2 мес.</t>
    </r>
    <r>
      <rPr>
        <b/>
        <sz val="8"/>
        <rFont val="Arial"/>
        <family val="2"/>
        <charset val="204"/>
      </rPr>
      <t xml:space="preserve">
</t>
    </r>
    <r>
      <rPr>
        <u/>
        <sz val="8"/>
        <rFont val="Arial"/>
        <family val="2"/>
        <charset val="204"/>
      </rPr>
      <t xml:space="preserve">Минздрав на 01.06.2023: </t>
    </r>
    <r>
      <rPr>
        <sz val="8"/>
        <rFont val="Arial"/>
        <family val="2"/>
        <charset val="204"/>
      </rPr>
      <t xml:space="preserve">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Получен приказ директора Департамента военного имущества Министерства обороны РФ от 10.04.2023 № 801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 Планируемый срок получения всех документов на ЗУ - июнь 2023 года. Подрядчиком направлена заявка на изготовление модулей. Срок изготовления 2 мес.Получено письмо командования Северным флотом о согласовании начала работ на объекте до окончательной передачи ЗУ.
</t>
    </r>
    <r>
      <rPr>
        <b/>
        <sz val="8"/>
        <rFont val="Arial"/>
        <family val="2"/>
        <charset val="204"/>
      </rPr>
      <t>МИНЗДРАВ на 01.07.2023: 03.07.2023 начаты работы по расчистке участка под монтаж ФАП.
 Техническая готовность - 0</t>
    </r>
  </si>
  <si>
    <r>
      <t xml:space="preserve">Строительство модульного фельдшерско-акушерского пункта в населенном пункте Раякоски
</t>
    </r>
    <r>
      <rPr>
        <b/>
        <sz val="8"/>
        <rFont val="Arial"/>
        <family val="2"/>
        <charset val="204"/>
      </rPr>
      <t xml:space="preserve">
ЗАВЕРШЕНО в 2021</t>
    </r>
  </si>
  <si>
    <t>МИНЗДРАВ: в 2021 году осуществлен монтаж модульного ФАПа</t>
  </si>
  <si>
    <r>
      <t xml:space="preserve">Строительство модульного фельдшерско-акушерского пункта в населенном пункте Спутник
</t>
    </r>
    <r>
      <rPr>
        <b/>
        <sz val="8"/>
        <rFont val="Arial"/>
        <family val="2"/>
        <charset val="204"/>
      </rPr>
      <t>ПРОДОЛЖАЕТСЯ</t>
    </r>
  </si>
  <si>
    <r>
      <rPr>
        <u/>
        <sz val="8"/>
        <rFont val="Arial"/>
        <family val="2"/>
        <charset val="204"/>
      </rPr>
      <t xml:space="preserve">МИНЗДРАВ на 01.11.2022: </t>
    </r>
    <r>
      <rPr>
        <sz val="8"/>
        <rFont val="Arial"/>
        <family val="2"/>
        <charset val="204"/>
      </rPr>
      <t>в настоящее время оформляется земельный участок под монтаж модульного ФАПа</t>
    </r>
    <r>
      <rPr>
        <b/>
        <sz val="8"/>
        <rFont val="Arial"/>
        <family val="2"/>
        <charset val="204"/>
      </rPr>
      <t xml:space="preserve">
</t>
    </r>
    <r>
      <rPr>
        <u/>
        <sz val="8"/>
        <rFont val="Arial"/>
        <family val="2"/>
        <charset val="204"/>
      </rPr>
      <t>МИНЗДРАВ на 01.12.2022:</t>
    </r>
    <r>
      <rPr>
        <sz val="8"/>
        <rFont val="Arial"/>
        <family val="2"/>
        <charset val="204"/>
      </rPr>
      <t xml:space="preserve"> в настоящее время оформляется земельный участок под монтаж модульной ВА в 2025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 xml:space="preserve">МИНЗДРАВ на 01.01.2023: </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30.01.2023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Получен приказ директора Департамента военного имущества Министерства обороны РФ от 30.03.2023 № 717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1/1499-АЧ.Планируемый срок получения всех документов на ЗУ - июнь 2023 года.Подрядчиком формируется заявка на изготовление модулей. Срок изготовления 2 мес.</t>
    </r>
    <r>
      <rPr>
        <b/>
        <sz val="8"/>
        <rFont val="Arial"/>
        <family val="2"/>
        <charset val="204"/>
      </rPr>
      <t xml:space="preserve">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Получен приказ директора Департамента военного имущества Министерства обороны РФ от 30.03.2023 № 717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1/1499-АЧ.Планируемый срок получения всех документов на ЗУ - июнь 2023 года.Подрядчиком направлена  заявка на изготовление модулей. Срок изготовления 2 мес..Получено письмо командования Северным флотом о согласовании начала работ на объекте до окончательной передачи ЗУ.</t>
    </r>
    <r>
      <rPr>
        <b/>
        <sz val="8"/>
        <rFont val="Arial"/>
        <family val="2"/>
        <charset val="204"/>
      </rPr>
      <t xml:space="preserve">
МИНЗДРАВ на 01.07.2023: 03.07.2023 начаты работы по расчистке участка под монтаж ФАП.
 Техническая готовность - 0</t>
    </r>
  </si>
  <si>
    <r>
      <t xml:space="preserve">Модернизация школ и реализация программ поддержки образования
</t>
    </r>
    <r>
      <rPr>
        <b/>
        <sz val="8"/>
        <rFont val="Arial"/>
        <family val="2"/>
        <charset val="204"/>
      </rPr>
      <t>ЗАВЕРШЕНО в 2022</t>
    </r>
  </si>
  <si>
    <r>
      <rPr>
        <u/>
        <sz val="8"/>
        <rFont val="Arial"/>
        <family val="2"/>
        <charset val="204"/>
      </rPr>
      <t>Администрация Печенгского муниц округа:</t>
    </r>
    <r>
      <rPr>
        <sz val="8"/>
        <rFont val="Arial"/>
        <family val="2"/>
        <charset val="204"/>
      </rPr>
      <t xml:space="preserve"> выполнен ремонт кровли в СОШ №7 п.Корзуново в рамках  соглашения между Правительством МО и ПАО "ГМК "Норильский никель" от 17.10.2019 № НН/1425-2019.
Выполнен ремонт кровли здания ДЮСШ п.Никель в рамках дополнительного соглашения к Договору на оказание благотворительной помощи от 22.03.2021 № КГМК/359-2021. Выполняются работы по установке окон в здании ДЮСШ п.Никель. 
</t>
    </r>
    <r>
      <rPr>
        <u/>
        <sz val="8"/>
        <rFont val="Arial"/>
        <family val="2"/>
        <charset val="204"/>
      </rPr>
      <t xml:space="preserve">Администрация Печенгского муниц округа на 01.09.2022: </t>
    </r>
    <r>
      <rPr>
        <sz val="8"/>
        <rFont val="Arial"/>
        <family val="2"/>
        <charset val="204"/>
      </rPr>
      <t>Работы по установке окон выполнены и приняты.</t>
    </r>
    <r>
      <rPr>
        <b/>
        <sz val="8"/>
        <rFont val="Arial"/>
        <family val="2"/>
        <charset val="204"/>
      </rPr>
      <t xml:space="preserve">
Администрация Печенгского муниц округа на 01.10.2022: все работы выполнены и оплачены: 1) по ремонту кровли здания МБУ ДО ДЮСШ (п. Никель, ул. Сидоровича, д. 4)  (работы приняты 31.07.2022, работы оплачены; 2)  по замене окон в спортзале ДЮСШ по адресу: п. Никель, ул. Сидоровича, д. 4 (левая сторона + правая сторона +торец; работы приняты 22.08.2022),(внутренняя отделка, работы приняты 22.09.2022). </t>
    </r>
  </si>
  <si>
    <r>
      <t xml:space="preserve">Развитие Печенгского политехнического техникума в пгт Никель
</t>
    </r>
    <r>
      <rPr>
        <b/>
        <sz val="8"/>
        <rFont val="Arial"/>
        <family val="2"/>
        <charset val="204"/>
      </rPr>
      <t>ПРИОСТАНОВЛЕНО финансирование НН с 01.07.2022</t>
    </r>
    <r>
      <rPr>
        <sz val="8"/>
        <rFont val="Arial"/>
        <family val="2"/>
        <charset val="204"/>
      </rPr>
      <t xml:space="preserve"> (возобновлено с 01 марта 2023)</t>
    </r>
  </si>
  <si>
    <t xml:space="preserve">•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</si>
  <si>
    <r>
      <rPr>
        <u/>
        <sz val="8"/>
        <rFont val="Arial"/>
        <family val="2"/>
        <charset val="204"/>
      </rPr>
      <t>МИНОБР по состоянию на 01.08.2022</t>
    </r>
    <r>
      <rPr>
        <sz val="8"/>
        <rFont val="Arial"/>
        <family val="2"/>
        <charset val="204"/>
      </rPr>
      <t xml:space="preserve"> (на 01.02.202 информация не изменена): отсутствует информация о выделении денежных средств из средств федерального бюджета на реализацию пункта 4.10 Программы в объемах по 20 млн. руб. на 2021 и 2022 годы, а также о выделении 25 млн. руб. в 2021 году и 40 млн. руб. в текущем году из средств ПАО «Норильский Никель». По сведениям Министерства выделение указанных средств из федерального бюджета не планировалось и внесено в Программу ошибочно. Дополнительно информируем, что:
1. Исходя из формулировок первых двух результатов реализации мероприятия 4.10 Программы, происходит «задвоение» выпускников ГАПОУ МО «ППТ», получивших в отчетном году диплом по профессиям СПО из УГС 15.00.00 Машиностроение 15.01.05 Сварщик (ручной и частично механизированной сварки (наплавки), 15.01.30 Слесарь, а также получивших свидетельство о профессии (должности) рабочего, служащего Сварщик ручной дуговой сварки плавящимся покрытым электродом (вышеуказанные программы входят и в первый и во второй результат).
2. ГАПОУ МО «ППТ» не реализует и не планирует к реализации профессии и (или) специальности СПО из УГС 22.00.00. Технологии материалов (есть в результате).
3. При отсутствии заявок от предприятий и (или) физических лиц на переподготовку работающего в торговле и сфере обслуживания персонала по профессиям и специальностям УГС Сервис и туризм результат в заявленных 190 человек будет недостижим.
</t>
    </r>
    <r>
      <rPr>
        <i/>
        <u/>
        <sz val="8"/>
        <rFont val="Arial"/>
        <family val="2"/>
        <charset val="204"/>
      </rPr>
      <t xml:space="preserve">Предлагаем при возникновении возможности внести соответствующие изменения в Программу.
</t>
    </r>
    <r>
      <rPr>
        <sz val="8"/>
        <rFont val="Arial"/>
        <family val="2"/>
        <charset val="204"/>
      </rPr>
      <t xml:space="preserve">
</t>
    </r>
    <r>
      <rPr>
        <u/>
        <sz val="8"/>
        <rFont val="Arial"/>
        <family val="2"/>
        <charset val="204"/>
      </rPr>
      <t>МИНОБР на 01.11.2022</t>
    </r>
    <r>
      <rPr>
        <sz val="8"/>
        <rFont val="Arial"/>
        <family val="2"/>
        <charset val="204"/>
      </rPr>
      <t xml:space="preserve">: В связи с неустойчивой и нестабильной экономической ситуацией на производстве «Норникель» получен ответ от АНО «Центр социальных проектов Печенгского района «Вторая школа» от 01.07.2022, что финансирование Программы со стороны ПАО «Норильский Никель» в настоящее время приостановлено (исх. от 01.07.2022 № А402).      </t>
    </r>
    <r>
      <rPr>
        <b/>
        <sz val="8"/>
        <rFont val="Arial"/>
        <family val="2"/>
        <charset val="204"/>
      </rPr>
      <t xml:space="preserve">
</t>
    </r>
    <r>
      <rPr>
        <u/>
        <sz val="8"/>
        <rFont val="Arial"/>
        <family val="2"/>
        <charset val="204"/>
      </rPr>
      <t>МИНОБР на 01.01.2023:</t>
    </r>
    <r>
      <rPr>
        <sz val="8"/>
        <rFont val="Arial"/>
        <family val="2"/>
        <charset val="204"/>
      </rPr>
      <t xml:space="preserve"> в соответствии с письмом Министерства просвещения Российской Федерации от 01.11.2022 № АК-1648/05 на федеральном уровне принято решение прекратить с 2023 года реализацию мероприятия «Создание (обновление) материально-технической базы образовательных организаций, реализующих программы среднего профессионального образования» федерального проекта «Молодые профессионалы» национального проекта «Образование» государственной программы Российской Федерации «Развитие образования». Сроки возобновления работы зависят только от предприятия.                   </t>
    </r>
    <r>
      <rPr>
        <b/>
        <sz val="8"/>
        <rFont val="Arial"/>
        <family val="2"/>
        <charset val="204"/>
      </rPr>
      <t xml:space="preserve">    
</t>
    </r>
    <r>
      <rPr>
        <sz val="8"/>
        <rFont val="Arial"/>
        <family val="2"/>
        <charset val="204"/>
      </rPr>
      <t xml:space="preserve">1.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2021 год (54 чел.) По программам СПО: 15.01.05 Сварщик (ручной и частично механизированной сварки (наплавки) (16 чел.); 15.01.30 Слесарь (15 чел.).
По программам профобучения: Сварщик ручной дуговой сварки плавящимся покрытым электродом (23 чел.).
</t>
    </r>
    <r>
      <rPr>
        <u/>
        <sz val="8"/>
        <rFont val="Arial"/>
        <family val="2"/>
        <charset val="204"/>
      </rPr>
      <t xml:space="preserve">МИНОБР на 01.02.2023: </t>
    </r>
    <r>
      <rPr>
        <sz val="8"/>
        <rFont val="Arial"/>
        <family val="2"/>
        <charset val="204"/>
      </rPr>
      <t xml:space="preserve">предложения по изменению финансирования: на 2021 год - всего 54 009,3 (ОБ - 54 009,3), на 2022 год - всего 54 827,3 (ОБ - 54 827,3), на 2023 год - всего 102 361,8 (ОБ - 57 361,8, ВБС - 45 000,0). Предлагается убрать ГАПОУ МО "ППТ" из участников реализации мероприятий
</t>
    </r>
    <r>
      <rPr>
        <u/>
        <sz val="8"/>
        <rFont val="Arial"/>
        <family val="2"/>
        <charset val="204"/>
      </rPr>
      <t>МИНОБР на 01.03.2023:</t>
    </r>
    <r>
      <rPr>
        <sz val="8"/>
        <rFont val="Arial"/>
        <family val="2"/>
        <charset val="204"/>
      </rPr>
      <t xml:space="preserve"> откорректированы суммы фактических затрат, в остальном без изменений. С 01 марта 2023г. возобновлена работа  АНО "Вторая школа"по актуализации Техзадания на выбор организации для разработки стратегии развития техникума. Так же написано обращение в КГМК  о выделении денежных средств в размере 7 700,тыс. руб на ремонт 2-х мастерских "Электромонтажа" и "Обработка листового металла".
</t>
    </r>
    <r>
      <rPr>
        <u/>
        <sz val="8"/>
        <rFont val="Arial"/>
        <family val="2"/>
        <charset val="204"/>
      </rPr>
      <t>МИНОБР на 01.05.2023</t>
    </r>
    <r>
      <rPr>
        <sz val="8"/>
        <rFont val="Arial"/>
        <family val="2"/>
        <charset val="204"/>
      </rPr>
      <t>: определена организация для разработки стратегии развития ППТ,приступили к 1 этапу (аналитическому), 23.05.23 планируется первое заседание рабочей группы. Актуализирована лицензия на образовательную деятельность 20.04.23: внесены изменения по специальности 43.02.16 Туризм и гостеприимство и 21.02.17 Подземная разработка месторождений полезных ископаемых в части квалификации. Проведено 3 встречи с представителями Департамента по развитию персонала и соцполитики КГМК о совместном плане работы по формированию положительного имиджа компании среди школьников и студентов Печенгского муниципального округа. В рабочем порядке получено устное подтверждение о выделении денежных средств на ремонт двух мастерских.</t>
    </r>
    <r>
      <rPr>
        <b/>
        <sz val="8"/>
        <rFont val="Arial"/>
        <family val="2"/>
        <charset val="204"/>
      </rPr>
      <t xml:space="preserve">
</t>
    </r>
    <r>
      <rPr>
        <u/>
        <sz val="8"/>
        <rFont val="Arial"/>
        <family val="2"/>
        <charset val="204"/>
      </rPr>
      <t>МИНОБР на  01.06.2023</t>
    </r>
    <r>
      <rPr>
        <sz val="8"/>
        <rFont val="Arial"/>
        <family val="2"/>
        <charset val="204"/>
      </rPr>
      <t xml:space="preserve"> Рабочая группа по разработке Стратегии развития ППТ работала в Печенгском муниципальном округе с 23.05 по 28.05,,провела 3 фокус-группы с преподавателями,выпускниками,представителями предприятий.ППТ совместно с МонПК , АО "КГМК" и ООО "Печенгастрой" готовят заявку на участие в ФП "Профессионалитет", в связи с чем решение </t>
    </r>
    <r>
      <rPr>
        <b/>
        <sz val="8"/>
        <rFont val="Arial"/>
        <family val="2"/>
        <charset val="204"/>
      </rPr>
      <t>МИНОБР на 01.07.2023</t>
    </r>
    <r>
      <rPr>
        <sz val="8"/>
        <rFont val="Arial"/>
        <family val="2"/>
        <charset val="204"/>
      </rPr>
      <t xml:space="preserve"> </t>
    </r>
    <r>
      <rPr>
        <b/>
        <sz val="8"/>
        <rFont val="Arial"/>
        <family val="2"/>
        <charset val="204"/>
      </rPr>
      <t>Согласован проект договора пожертвования денежных средств с КГМК на 7 700.0 тыс руб на ремонт двух мастерских.
2023 год ( 42 чел. на 01.07.2023 по программам СПО) 13.01.10 Электромонтер по ремонту и обслуживанию электрооборудования (по отраслям) (20 чел.); 13.02.11 Техническая эксплуатация и обслуживание электрического и электромеханического оборудования (по отраслям) (12 чел.);  21.02.17 Подземная разработка месторождений полезных ископаемых (10 чел).</t>
    </r>
    <r>
      <rPr>
        <sz val="8"/>
        <rFont val="Arial"/>
        <family val="2"/>
        <charset val="204"/>
      </rPr>
      <t xml:space="preserve">
</t>
    </r>
    <r>
      <rPr>
        <b/>
        <sz val="8"/>
        <rFont val="Arial"/>
        <family val="2"/>
        <charset val="204"/>
      </rPr>
      <t>2022 год (23 чел. на 01.01.2023) По программам профобучения: Сварщик ручной дуговой сварки плавящимся покрытым электродом (23 чел.).</t>
    </r>
    <r>
      <rPr>
        <sz val="8"/>
        <rFont val="Arial"/>
        <family val="2"/>
        <charset val="204"/>
      </rPr>
      <t xml:space="preserve">
2021 год (130 чел.) По программам СПО: 13.01.10 Электромонтер по ремонту и обслуживанию электрооборудования (по отраслям) (1 чел.); 13.02.11 Техническая эксплуатация и обслуживание электрического и электромеханического оборудования (по отраслям) (42 чел.); 15.01.05 Сварщик (ручной и частично механизированной сварки (наплавки) (16 чел.); 15.01.30 Слесарь (15 чел.); 21.02.17 Подземная разработка месторождений полезных ископаемых (15 чел.).
По программам профобучения: Сварщик ручной дуговой сварки плавящимся покрытым электродом (23 чел.); 19861 Электромонтер по ремонту и обслуживанию электрооборудования (18 чел.).
</t>
    </r>
    <r>
      <rPr>
        <b/>
        <sz val="8"/>
        <rFont val="Arial"/>
        <family val="2"/>
        <charset val="204"/>
      </rPr>
      <t>2022 год (69 чел. на 01.01.2023) По программам СПО: 13.01.10 Электромонтер по ремонту и обслуживанию электрооборудования (по отраслям) (21 чел.); 13.02.11 Техническая эксплуатация и обслуживание электрического и электромеханического оборудования (по отраслям) (31 чел.); 21.02.17 Подземная разработка месторождений полезных ископаемых (10 чел.). По программам профобучения:  Машинист электровоза (7 чел.).</t>
    </r>
    <r>
      <rPr>
        <sz val="8"/>
        <rFont val="Arial"/>
        <family val="2"/>
        <charset val="204"/>
      </rPr>
      <t xml:space="preserve">
2021 год (8 чел.) По программам СПО: 43.01.09 Повар, кондитер (6 чел.); По программам профобучения: 16675 Повар (2 чел.).
</t>
    </r>
    <r>
      <rPr>
        <b/>
        <sz val="8"/>
        <rFont val="Arial"/>
        <family val="2"/>
        <charset val="204"/>
      </rPr>
      <t>2022 год (17 чел. на 01.01.2023) По программам профобучения: 16675 Повар (17 чел.).</t>
    </r>
    <r>
      <rPr>
        <sz val="8"/>
        <rFont val="Arial"/>
        <family val="2"/>
        <charset val="204"/>
      </rPr>
      <t xml:space="preserve">
По дополнительным профессиональным программам
- 2 преподавателя техникума на базе ФГБОУ ВО «МАГУ» прошли профессиональную переподготовку по программе: «Ведение профессиональной деятельности в сфере менеджмента ресторанного и гостиничного бизнеса»;
-1 преподаватель   обучился в ООО Учебном центре «Профакадемия» по программе профессиональной переподготовки «Технология и организация туристской деятельности».
</t>
    </r>
    <r>
      <rPr>
        <b/>
        <i/>
        <sz val="9"/>
        <rFont val="Arial"/>
        <family val="2"/>
        <charset val="204"/>
      </rPr>
      <t xml:space="preserve">Важно: </t>
    </r>
    <r>
      <rPr>
        <i/>
        <sz val="9"/>
        <rFont val="Arial"/>
        <family val="2"/>
        <charset val="204"/>
      </rPr>
      <t xml:space="preserve">ГАПОУ МО «ППТ» получил лицензию на право ведения образовательной деятельности по специальности 43.02.10 Туризм, объявлен набор на 2022/2023 учебный год на обучение по заочной форме по вышеуказанной специальности в количестве 15 чел. на базе среднего (полного) общего образования.
1.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средства АО «Кольская ГМК»)):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На 01.10.2021 - создана экспертная рабочая группа для разработки концепции.
На 01.01.2022 -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В настоящее время начат этап разработки документации с целью организации конкурса по выбору разработчика стратегии.
На 01.03.2022 - идет подготовка к объявлению конкурса на выбор такой организации (сбор коммерческих предложений), в срок до 01.05.2022 планируется завершение конкурса.
По состоянию на 01.04.2022 - в связи с неустойчивой и нестабильной экономической ситуацией на производстве «Норникель» инвестиционные проекты пока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
</t>
    </r>
  </si>
  <si>
    <r>
      <t xml:space="preserve">Реконструкция Дворца культуры "Восход" в пгт Никель
</t>
    </r>
    <r>
      <rPr>
        <b/>
        <sz val="8"/>
        <rFont val="Arial"/>
        <family val="2"/>
        <charset val="204"/>
      </rPr>
      <t>ПРОДОЛЖАЕТСЯ</t>
    </r>
  </si>
  <si>
    <r>
      <rPr>
        <u/>
        <sz val="8"/>
        <rFont val="Arial"/>
        <family val="2"/>
        <charset val="204"/>
      </rPr>
      <t xml:space="preserve">МИНСТРОЙ на 01.08.2022: </t>
    </r>
    <r>
      <rPr>
        <sz val="8"/>
        <rFont val="Arial"/>
        <family val="2"/>
        <charset val="204"/>
      </rPr>
      <t>контракт на корректировку ПД заключен с ООО «Вектра» со сроком завершения работ  до 27.10.2022.
На объекте выполняются работы: демонтажные работы в коридорах (полы, потолок, существующие инженерные сети;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Выполнены работы по усилению здания на 55%.</t>
    </r>
    <r>
      <rPr>
        <b/>
        <sz val="8"/>
        <rFont val="Arial"/>
        <family val="2"/>
        <charset val="204"/>
      </rPr>
      <t xml:space="preserve">  
</t>
    </r>
    <r>
      <rPr>
        <u/>
        <sz val="8"/>
        <rFont val="Arial"/>
        <family val="2"/>
        <charset val="204"/>
      </rPr>
      <t xml:space="preserve">МИНСТРОЙ на 01.09.2022: </t>
    </r>
    <r>
      <rPr>
        <sz val="8"/>
        <rFont val="Arial"/>
        <family val="2"/>
        <charset val="204"/>
      </rPr>
      <t xml:space="preserve">Контракт на корректировку ПД заключен с ООО «Вектра» со сроком завершения работ  до 27.10.2022.
На объекте завершены демонтажные работы. Проводятся следующие работы: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t>
    </r>
    <r>
      <rPr>
        <b/>
        <sz val="8"/>
        <rFont val="Arial"/>
        <family val="2"/>
        <charset val="204"/>
      </rPr>
      <t xml:space="preserve">  
</t>
    </r>
    <r>
      <rPr>
        <u/>
        <sz val="8"/>
        <rFont val="Arial"/>
        <family val="2"/>
        <charset val="204"/>
      </rPr>
      <t>МИНСТРОЙ на 01.10.2022:</t>
    </r>
    <r>
      <rPr>
        <sz val="8"/>
        <rFont val="Arial"/>
        <family val="2"/>
        <charset val="204"/>
      </rPr>
      <t xml:space="preserve"> Контракт на корректировку ПД заключен с ООО «Вектра» со сроком завершения работ  до 27.10.2022.
На объекте завершены демонтажные работы. Проводятся следующие работы: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t>
    </r>
    <r>
      <rPr>
        <u/>
        <sz val="8"/>
        <rFont val="Arial"/>
        <family val="2"/>
        <charset val="204"/>
      </rPr>
      <t xml:space="preserve">МИНСТРОЙ на 01.11.2022: </t>
    </r>
    <r>
      <rPr>
        <sz val="8"/>
        <rFont val="Arial"/>
        <family val="2"/>
        <charset val="204"/>
      </rPr>
      <t xml:space="preserve">Выполнены работы по демонтажу системы отопления и и электрики. Выполняются следующие работы- усиление колонн (82%), инъектирование (80%), усиление обоймы здания (65%), подготовка замены кровли (5%), подготовка основания пола (30%). Работы по корректировке ПД не завершены.    </t>
    </r>
    <r>
      <rPr>
        <b/>
        <sz val="8"/>
        <rFont val="Arial"/>
        <family val="2"/>
        <charset val="204"/>
      </rPr>
      <t xml:space="preserve">  
</t>
    </r>
    <r>
      <rPr>
        <u/>
        <sz val="8"/>
        <rFont val="Arial"/>
        <family val="2"/>
        <charset val="204"/>
      </rPr>
      <t>МИНСТРОЙ на 01.12.2022:</t>
    </r>
    <r>
      <rPr>
        <sz val="8"/>
        <rFont val="Arial"/>
        <family val="2"/>
        <charset val="204"/>
      </rPr>
      <t xml:space="preserve"> Выполнены работы по демонтажу системы отопления и электрики, усилению колонн здания, инъектированию (усилению грунтов), демонтажу плит перекрытия подвала, пробивке проемов, усилению стен.  Работы по корректировке ПД не завершены.    </t>
    </r>
    <r>
      <rPr>
        <b/>
        <sz val="8"/>
        <rFont val="Arial"/>
        <family val="2"/>
        <charset val="204"/>
      </rPr>
      <t xml:space="preserve">
</t>
    </r>
    <r>
      <rPr>
        <b/>
        <u/>
        <sz val="8"/>
        <rFont val="Arial"/>
        <family val="2"/>
        <charset val="204"/>
      </rPr>
      <t>МИНСТРОЙ на 01.01.2023:</t>
    </r>
    <r>
      <rPr>
        <b/>
        <sz val="8"/>
        <rFont val="Arial"/>
        <family val="2"/>
        <charset val="204"/>
      </rPr>
      <t xml:space="preserve"> Выполнены работы по демонтажу системы отопления и электрики, усилению колонн здания, инъектированию (усилению грунтов), демонтажу плит перекрытия подвала, пробивке проемов, усилению стен. Техническая готовность объекта - 15%. Низкий процент готовности объекта обусловлен отсутствием откорректированной проектной документации (наличие непредвиденных работ, ранее не предусмотренных ПД). ПД находится в  экспертизе (экспертное сопровождение). 
</t>
    </r>
    <r>
      <rPr>
        <u/>
        <sz val="8"/>
        <rFont val="Arial"/>
        <family val="2"/>
        <charset val="204"/>
      </rPr>
      <t>МИНСТРОЙ на 01.02.2023, 01.03.2023, 01.04.2023</t>
    </r>
    <r>
      <rPr>
        <sz val="8"/>
        <rFont val="Arial"/>
        <family val="2"/>
        <charset val="204"/>
      </rPr>
      <t xml:space="preserve">: без изменений   </t>
    </r>
    <r>
      <rPr>
        <b/>
        <sz val="8"/>
        <rFont val="Arial"/>
        <family val="2"/>
        <charset val="204"/>
      </rPr>
      <t xml:space="preserve"> 
Минстрой на 01.05.2023:  без изменений</t>
    </r>
    <r>
      <rPr>
        <sz val="8"/>
        <rFont val="Arial"/>
        <family val="2"/>
        <charset val="204"/>
      </rPr>
      <t xml:space="preserve"> 
</t>
    </r>
    <r>
      <rPr>
        <b/>
        <sz val="8"/>
        <rFont val="Arial"/>
        <family val="2"/>
        <charset val="204"/>
      </rPr>
      <t xml:space="preserve"> Минстрой на 01.06.2023:  Выполняются следующие работы:  усиление колон в объеме не более 89%; усиление обоймы здания 68%; перемещение грунтов в подвале (планировка) 93%; подготовка замены кровли 5%; подготовка основание пола (керамзит) 13%;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Также изменены объемы финансирования: ОБ - 103 170 588,07 руб.,                МБ - 5 430 030,96 руб. 
</t>
    </r>
    <r>
      <rPr>
        <u/>
        <sz val="8"/>
        <rFont val="Arial"/>
        <family val="2"/>
        <charset val="204"/>
      </rPr>
      <t>Администрация Печенгского муниц округа на 1.09.2022:</t>
    </r>
    <r>
      <rPr>
        <sz val="8"/>
        <rFont val="Arial"/>
        <family val="2"/>
        <charset val="204"/>
      </rPr>
      <t xml:space="preserve"> В 2022 году заключен гражданско-правовой договор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 ООО "Вектра". Выполняются работы по реконструкции: 1 этап - демонтажные работы выполнены на 98 %, продолжаются работы  по укреплению грунтов. Общий объем выполненных работ составляет 10 %</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Общий объем выполненных работ составляет 13 %.</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заключен МК от 09.09.2021 № 01492000023210029850001 с ООО «Энергофонд»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Срок выполнения работ по заключенному муниципальному контракту 30.06.2023 г. Ход выполнения работ: В связи со значительным ростом цен на строительные ресурсы, а также не стабильностью рынка материалов и оборудования, с целью минимизации затрат был заключен договор по корректировке проектно-сметной документации. Отставание около 6 мес. Выполнены: демонтажные работы; выполнены следующие ремонтные работы: усиление колон в объеме не более 86%; инъектирование (усиление грунтов) - 80%; усиление обоймы здания 68%; перемещение грунтов в подвале (планировка)-80%; подготовка замены кровли-5%; подготовка основание пола (керамзит) -13%; демонтаж системы отопления - 100%; демонтаж электрики - 100%. Общий объем выполненных работ составляет 13 %. Осуществляется корректировка проектно-сметной документации ( договор от 27.06.2022 №25/0622 с ООО "Вектра" на корректировку проектной и рабочей документации). Заключение экспертной комиссии ориентировочно будет в феврале 2023 года.
</t>
    </r>
    <r>
      <rPr>
        <u/>
        <sz val="8"/>
        <rFont val="Arial"/>
        <family val="2"/>
        <charset val="204"/>
      </rPr>
      <t>Администрация Печенгского муниц округа на 01.02.2023:</t>
    </r>
    <r>
      <rPr>
        <sz val="8"/>
        <rFont val="Arial"/>
        <family val="2"/>
        <charset val="204"/>
      </rPr>
      <t xml:space="preserve"> выполнены следующие монтажные работы: демонтажные работы в объеме 98%, усиление колон в объеме не более 87%, вывоз строительного мусора, инъектирование (усиление грунтов) 80%, усиление обоймы здания 68%, перемещение грунтов в подвале (планировка) 83%, подготовка замены кровли 5%, подготовка основания пола (керамзит) 13%, демонтаж системы отопления 100%, демонтаж электрики 100%, усиление форм здания (крыша) 5%. Выполнены работы по 1 этапу - 98%. Общий объем выполненных работ - 13,5%. Продолжаются работы по корректировке проектно-сметной документации. Общий объем выполненных работ по корректировке проекта - 99%.
</t>
    </r>
    <r>
      <rPr>
        <u/>
        <sz val="8"/>
        <rFont val="Arial"/>
        <family val="2"/>
        <charset val="204"/>
      </rPr>
      <t>Администрация Печенгского муниц округа на 01.03.2023</t>
    </r>
    <r>
      <rPr>
        <sz val="8"/>
        <rFont val="Arial"/>
        <family val="2"/>
        <charset val="204"/>
      </rPr>
      <t>: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82%; усиление обоймы здания 68%; перемещение грунтов в подвале (планировка) 87%; подготовка замены кровли 5%; подготовка основание пола (керамзит) 13%; демонтаж системы отопления 100%; демонтаж электрики 100%; усиление ферм здания (крыша) 8%; пробивка проёмов в стенах 15%. Выполнены работы по 1 этапу – 98%. Общий объем выполненных работ – 14%.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100%; усиление обоймы здания 68%; перемещение грунтов в подвале (планировка) 93%; подготовка замены кровли 5%; подготовка основание пола (керамзит) 13%; демонтаж системы отопления 100%; демонтаж электрики 100%;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 09.03.2023г. повторно загружено в экспертизу с устранением выявленных замечаний.</t>
    </r>
    <r>
      <rPr>
        <b/>
        <sz val="8"/>
        <rFont val="Arial"/>
        <family val="2"/>
        <charset val="204"/>
      </rPr>
      <t xml:space="preserve">
</t>
    </r>
    <r>
      <rPr>
        <u/>
        <sz val="8"/>
        <rFont val="Arial"/>
        <family val="2"/>
        <charset val="204"/>
      </rPr>
      <t>Администрация Печенгского муниц округа на 01.05.2023</t>
    </r>
    <r>
      <rPr>
        <b/>
        <sz val="8"/>
        <rFont val="Arial"/>
        <family val="2"/>
        <charset val="204"/>
      </rPr>
      <t xml:space="preserve">: с изменением - усиление ферм здания (крыша) 70%
</t>
    </r>
    <r>
      <rPr>
        <u/>
        <sz val="8"/>
        <rFont val="Arial"/>
        <family val="2"/>
        <charset val="204"/>
      </rPr>
      <t>Администрация Печенгского муниц округа на 01.06.2023</t>
    </r>
    <r>
      <rPr>
        <sz val="8"/>
        <rFont val="Arial"/>
        <family val="2"/>
        <charset val="204"/>
      </rPr>
      <t xml:space="preserve">: выполнены следующие работы: - демонтажные работы в объеме 98%; усиление колон в объеме  93%; вывоз строительного мусора;инъектирование (усиление грунтов) 100%; усиление обоймы здания 68%; перемещение грунтов в подвале (планировка) 93%;  подготовка замены кровли 10%; подготовка основание пола (керамзит) 13%; демонтаж системы отопления 100%; демонтаж электрики 100%; усиление и обработка ферм здания (крыша) 75%; пробивка проёмов в стенах 85%. Выполнены работы по 1 этапу – 98%. Общий объем выполненных работ – 15,7%. Общий объем выполненных работ  по корректировке проекта – 99%.Договор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t>
    </r>
    <r>
      <rPr>
        <b/>
        <sz val="8"/>
        <rFont val="Arial"/>
        <family val="2"/>
        <charset val="204"/>
      </rPr>
      <t xml:space="preserve">
Администрация Печенгского муниц округа на 01.07.2023: выполнены следующие работы: - демонтажные работы в объеме 98%; усиление колон в объеме  95%; вывоз строительного мусора;инъектирование (усиление грунтов) 100%; усиление обоймы здания 68%;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78%; пробивка проёмов в стенах 88%. Выполнены работы по 1 этапу – 98%. Общий объем выполненных работ – 15,8%.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МЕРОПРИЯТИЕ В СОГЛАШЕНИИ С НН, занести информацию </t>
    </r>
  </si>
  <si>
    <r>
      <t xml:space="preserve">Реконструкция Дворца культуры "Октябрь" в г. Заполярном
</t>
    </r>
    <r>
      <rPr>
        <b/>
        <sz val="8"/>
        <rFont val="Arial"/>
        <family val="2"/>
        <charset val="204"/>
      </rPr>
      <t>ПРОДОЛЖАЕТСЯ</t>
    </r>
  </si>
  <si>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 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</si>
  <si>
    <r>
      <rPr>
        <u/>
        <sz val="8"/>
        <rFont val="Arial"/>
        <family val="2"/>
        <charset val="204"/>
      </rPr>
      <t>МИНСТРОЙ на 01.09.2022:</t>
    </r>
    <r>
      <rPr>
        <sz val="8"/>
        <rFont val="Arial"/>
        <family val="2"/>
        <charset val="204"/>
      </rPr>
      <t xml:space="preserve"> подрядной организацией проводятся работы по монтажу вентиляции, а также  э/монтажные работы. Затраты: 2867,60 ОБ. </t>
    </r>
    <r>
      <rPr>
        <b/>
        <sz val="8"/>
        <rFont val="Arial"/>
        <family val="2"/>
        <charset val="204"/>
      </rPr>
      <t xml:space="preserve">
</t>
    </r>
    <r>
      <rPr>
        <u/>
        <sz val="8"/>
        <rFont val="Arial"/>
        <family val="2"/>
        <charset val="204"/>
      </rPr>
      <t>МИНСТРОЙ на 01.10.2022:</t>
    </r>
    <r>
      <rPr>
        <sz val="8"/>
        <rFont val="Arial"/>
        <family val="2"/>
        <charset val="204"/>
      </rPr>
      <t xml:space="preserve"> подрядной организацией проводятся работы по монтажу вентиляции (95%) и монтажу оборудования. Ориентировочный срок завершения работ 10.10.2022.  </t>
    </r>
    <r>
      <rPr>
        <b/>
        <sz val="8"/>
        <rFont val="Arial"/>
        <family val="2"/>
        <charset val="204"/>
      </rPr>
      <t xml:space="preserve">
</t>
    </r>
    <r>
      <rPr>
        <u/>
        <sz val="8"/>
        <rFont val="Arial"/>
        <family val="2"/>
        <charset val="204"/>
      </rPr>
      <t>МИНСТРОЙ на 01.11.2022:</t>
    </r>
    <r>
      <rPr>
        <sz val="8"/>
        <rFont val="Arial"/>
        <family val="2"/>
        <charset val="204"/>
      </rPr>
      <t xml:space="preserve"> подрядной организацией завершены и приняты работы по 1 этапу в полном объеме. По 2 этапу срок завершения работ 03.11.2022 ( заключено д/с № 1  к контракту)  </t>
    </r>
    <r>
      <rPr>
        <b/>
        <sz val="8"/>
        <rFont val="Arial"/>
        <family val="2"/>
        <charset val="204"/>
      </rPr>
      <t xml:space="preserve">
</t>
    </r>
    <r>
      <rPr>
        <u/>
        <sz val="8"/>
        <rFont val="Arial"/>
        <family val="2"/>
        <charset val="204"/>
      </rPr>
      <t>МИНСТРОЙ на 01.01.2023:</t>
    </r>
    <r>
      <rPr>
        <sz val="8"/>
        <rFont val="Arial"/>
        <family val="2"/>
        <charset val="204"/>
      </rPr>
      <t xml:space="preserve">  Работы выполнены в полном объеме. Ведутся работы по подключению и запуску оборудования.
</t>
    </r>
    <r>
      <rPr>
        <u/>
        <sz val="8"/>
        <rFont val="Arial"/>
        <family val="2"/>
        <charset val="204"/>
      </rPr>
      <t>МИНСТРОЙ на 01.02.2023:</t>
    </r>
    <r>
      <rPr>
        <sz val="8"/>
        <rFont val="Arial"/>
        <family val="2"/>
        <charset val="204"/>
      </rPr>
      <t xml:space="preserve">  Работы по монтажу вентиляции ДК выполнены в полном объеме.
</t>
    </r>
    <r>
      <rPr>
        <u/>
        <sz val="8"/>
        <rFont val="Arial"/>
        <family val="2"/>
        <charset val="204"/>
      </rPr>
      <t>МИНСТРОЙ на 01.03.2023, 01.04.2023, 01.05.2023:</t>
    </r>
    <r>
      <rPr>
        <sz val="8"/>
        <rFont val="Arial"/>
        <family val="2"/>
        <charset val="204"/>
      </rPr>
      <t xml:space="preserve"> без изменений  
</t>
    </r>
    <r>
      <rPr>
        <b/>
        <sz val="8"/>
        <rFont val="Arial"/>
        <family val="2"/>
        <charset val="204"/>
      </rPr>
      <t xml:space="preserve">МИНСТРОЙ на 01.06.2023: без изменений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капитальному ремонту системы вентиляции и дымоудаления здания с ООО "Мурстрой" на сумму 16 871,31 тыс. рублей со сроком выполнения контракта до 17.08.2022. Работы выполнены на 80%. Подрядчику выплачен аванс в размере 20%. Между АНО "Центр  социальных проектов Печенгского района "Вторая школа" заключен договор на разработку проектно-сметной документации по реконструкции ДК "Октябрь". Работы по разработке выполнены на 60%. Затраты: 150,93 МБ, 3000,00 ВБС.</t>
    </r>
    <r>
      <rPr>
        <b/>
        <sz val="8"/>
        <rFont val="Arial"/>
        <family val="2"/>
        <charset val="204"/>
      </rPr>
      <t xml:space="preserve">
</t>
    </r>
    <r>
      <rPr>
        <u/>
        <sz val="8"/>
        <rFont val="Arial"/>
        <family val="2"/>
        <charset val="204"/>
      </rPr>
      <t>Администрация Печенгского муниц округа на 01.09.2022:</t>
    </r>
    <r>
      <rPr>
        <sz val="8"/>
        <rFont val="Arial"/>
        <family val="2"/>
        <charset val="204"/>
      </rPr>
      <t xml:space="preserve"> Работы по монтажу вентиляции выполнены на 95%, Подрядчик ждет поставки оборудования, ориентировочная дата поставки - середина сентября.
</t>
    </r>
    <r>
      <rPr>
        <u/>
        <sz val="8"/>
        <rFont val="Arial"/>
        <family val="2"/>
        <charset val="204"/>
      </rPr>
      <t>Администрация Печенгского муниц округа на 01.10.2022:</t>
    </r>
    <r>
      <rPr>
        <sz val="8"/>
        <rFont val="Arial"/>
        <family val="2"/>
        <charset val="204"/>
      </rPr>
      <t xml:space="preserve"> оборудование поставлено 12.09.2022, производят монтаж оборудования, ориентировочно закончат 1 этап (монтаж) к 07.10.2022.</t>
    </r>
    <r>
      <rPr>
        <b/>
        <sz val="8"/>
        <rFont val="Arial"/>
        <family val="2"/>
        <charset val="204"/>
      </rPr>
      <t xml:space="preserve">
</t>
    </r>
    <r>
      <rPr>
        <u/>
        <sz val="8"/>
        <rFont val="Arial"/>
        <family val="2"/>
        <charset val="204"/>
      </rPr>
      <t xml:space="preserve">Администрация Печенгского муниц округа на 01.11.2022 </t>
    </r>
    <r>
      <rPr>
        <sz val="8"/>
        <rFont val="Arial"/>
        <family val="2"/>
        <charset val="204"/>
      </rPr>
      <t>- проведены воздуховоды, установлено оборудование. Ведутся работы по подключению.</t>
    </r>
    <r>
      <rPr>
        <b/>
        <sz val="8"/>
        <rFont val="Arial"/>
        <family val="2"/>
        <charset val="204"/>
      </rPr>
      <t xml:space="preserve">
</t>
    </r>
    <r>
      <rPr>
        <u/>
        <sz val="8"/>
        <rFont val="Arial"/>
        <family val="2"/>
        <charset val="204"/>
      </rPr>
      <t xml:space="preserve">Администрация Печенгского муниц округа на 01.12.2022: </t>
    </r>
    <r>
      <rPr>
        <sz val="8"/>
        <rFont val="Arial"/>
        <family val="2"/>
        <charset val="204"/>
      </rPr>
      <t>Готово ПСД на реконструкцию ДК и прилегающей территории. ВЕНТИЛЯЦИЯ - на 15.12.2022 назначена приемка работ.</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выполнены работы по монтажу вентиляции в ДК "Октябрь" г. Заполярный, ул. Стрельцова, д. 1а (приняты 14.12.2022, работы оплачены).</t>
    </r>
    <r>
      <rPr>
        <b/>
        <sz val="8"/>
        <rFont val="Arial"/>
        <family val="2"/>
        <charset val="204"/>
      </rPr>
      <t xml:space="preserve">
</t>
    </r>
    <r>
      <rPr>
        <u/>
        <sz val="8"/>
        <rFont val="Arial"/>
        <family val="2"/>
        <charset val="204"/>
      </rPr>
      <t>Администрация Печенгского муниц округа на 01.02.2023, 01.03.2023</t>
    </r>
    <r>
      <rPr>
        <sz val="8"/>
        <rFont val="Arial"/>
        <family val="2"/>
        <charset val="204"/>
      </rPr>
      <t>: по договору, заключенному АНО "Центр социальных проектов "Вторая школа", проектная документация на реконструкцию ДК "Октябрь" проходит экспертизу</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экспертиза сметной документации на заключительной стадии. 05.04.2023 - запланировано совещание с участием АНО "Центр социальных проектов "Вторая школа" для обсуждения заключительных вопросов по проектной документации.</t>
    </r>
    <r>
      <rPr>
        <b/>
        <sz val="8"/>
        <rFont val="Arial"/>
        <family val="2"/>
        <charset val="204"/>
      </rPr>
      <t xml:space="preserve">
</t>
    </r>
    <r>
      <rPr>
        <u/>
        <sz val="8"/>
        <rFont val="Arial"/>
        <family val="2"/>
        <charset val="204"/>
      </rPr>
      <t>Администрация Печенгского муниц округа на 01.05.2023:</t>
    </r>
    <r>
      <rPr>
        <sz val="8"/>
        <rFont val="Arial"/>
        <family val="2"/>
        <charset val="204"/>
      </rPr>
      <t xml:space="preserve"> экспертиза (негосударственного) сметного расчета готова. Проводится работа между администрацией Печенгского  муниципального округа и  АНО "Центр социальных проектов "Вторая школа"  по государственной экспертизе проекта.</t>
    </r>
    <r>
      <rPr>
        <b/>
        <sz val="8"/>
        <rFont val="Arial"/>
        <family val="2"/>
        <charset val="204"/>
      </rPr>
      <t xml:space="preserve">
Администрация Печенгского муниц округа на 01.06.2023, 01.07.2023: АНО "Центр социальных проектов "Вторая школа"продолжается работа по государственной экспертизе ПСД.</t>
    </r>
  </si>
  <si>
    <r>
      <t xml:space="preserve">Капитальный ремонт библиотеки и детской школы искусств в п. Спутник
</t>
    </r>
    <r>
      <rPr>
        <b/>
        <sz val="8"/>
        <rFont val="Arial"/>
        <family val="2"/>
        <charset val="204"/>
      </rPr>
      <t>ЗАВЕРШЕНО в 2022</t>
    </r>
  </si>
  <si>
    <r>
      <rPr>
        <sz val="8"/>
        <rFont val="Arial"/>
        <family val="2"/>
        <charset val="204"/>
      </rPr>
      <t>МИНСТРОЙ на 01.08.2022: в ходе приемки выполненных работ, состоявшейся 19.07.2022, комиссией выявлены замечания по облицовке козырька правого крыльца и опалубке отмостки с левой стороны здания у крыльца. Устранение замечаний в срок до 07.08.2022.</t>
    </r>
    <r>
      <rPr>
        <b/>
        <sz val="8"/>
        <rFont val="Arial"/>
        <family val="2"/>
        <charset val="204"/>
      </rPr>
      <t xml:space="preserve">
МИНСТРОЙ на 01.09.2022: Согласно акту приемки  от 11.08.2022 работы завершены в полном объеме и приняты комиссией.</t>
    </r>
  </si>
  <si>
    <r>
      <t xml:space="preserve">Ремонт помещений сельской библиотеки- филиала № 6 МБКПУ "Печенгское МБО" в с.п. Корзуново
</t>
    </r>
    <r>
      <rPr>
        <b/>
        <sz val="8"/>
        <rFont val="Arial"/>
        <family val="2"/>
        <charset val="204"/>
      </rPr>
      <t>ЗАВЕРШЕНО в 2022</t>
    </r>
  </si>
  <si>
    <r>
      <t xml:space="preserve">МИНКУЛЬТ на 01.08.2022: работы завершены.  Кассовое исполнение 1192,2 тыс рублей. Выполнен ремонт помещений сельской библиотеки - филиала № 6 МБКПУ "Печенгское МБО" в с.п. Корзуново. Адрес объекта - с.п. Корзуново ул. Печенгская д. 25. Ремонтные работы исполнял подрядчик ИП Шеремет Алексей Викторович по гражданско-правовому договору от 04.04.2022 года  № 01492000023220007490001. Объем выполненых работ: общий объем: 107,1 м.кв. Ремонтные работы в абонемент зале </t>
    </r>
    <r>
      <rPr>
        <i/>
        <sz val="8"/>
        <rFont val="Arial"/>
        <family val="2"/>
        <charset val="204"/>
      </rPr>
      <t>(Разборка деревянных заполнений проемов дверных и воротных, установка противопожарных дверей, установка доводчика, ремонт штукатурки откосов внутри здания по камню и бетону цементно-известковым раствором прямолинейных - дверные откосы, окраска водно-дисперсионными акриловыми составами, улучшенная по штукатурке откосов,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улучшенная масляная окраска ранее окрашенных колонн за два раза с расчисткой старой краски до 10%, установка уголков ПВХ на клее, обрамление дверных откосов дверного блока абонемент - читальный зал, разборка плинтусов деревянных,разборка оснований покрытия пола деревянного с лагами,укладка лаг по плитам перекрытий,устройство покрытий дощатых толщиной 28 мм,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b/>
        <sz val="8"/>
        <rFont val="Arial"/>
        <family val="2"/>
        <charset val="204"/>
      </rPr>
      <t xml:space="preserve">. Книгохранилище + читальный зал </t>
    </r>
    <r>
      <rPr>
        <i/>
        <sz val="8"/>
        <rFont val="Arial"/>
        <family val="2"/>
        <charset val="204"/>
      </rPr>
      <t>(расчистка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смена жалюзийных вентиляционных решеток)</t>
    </r>
    <r>
      <rPr>
        <b/>
        <sz val="8"/>
        <rFont val="Arial"/>
        <family val="2"/>
        <charset val="204"/>
      </rPr>
      <t>. Книгохранилище</t>
    </r>
    <r>
      <rPr>
        <i/>
        <sz val="8"/>
        <rFont val="Arial"/>
        <family val="2"/>
        <charset val="204"/>
      </rPr>
      <t xml:space="preserve">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b/>
        <sz val="8"/>
        <rFont val="Arial"/>
        <family val="2"/>
        <charset val="204"/>
      </rPr>
      <t xml:space="preserve">. Коридор </t>
    </r>
    <r>
      <rPr>
        <i/>
        <sz val="8"/>
        <rFont val="Arial"/>
        <family val="2"/>
        <charset val="204"/>
      </rPr>
      <t>(разборка деревянных заполнений проемов дверных и воротных (дверной блок 2,1*0,9 м), демонтаж (разборка) металлических дверных блоков (дверной блок 2,1*0,9 м), установка противопожарных дверей однопольных глухих – входной дверной блок, установка дверного доводчика к металлическим дверям, облицовка дверных откосов декоративными панелями или сэндвич-панелями (внутренние откосы входного дверного блока), установка уголков ПВХ на клее,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акриловыми, водно-дисперсионными, огнестойкими за 2 раза, разборка плинтусов деревянных, разборка покрытий полов из плиток поливинилхлоридных,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b/>
        <sz val="8"/>
        <rFont val="Arial"/>
        <family val="2"/>
        <charset val="204"/>
      </rPr>
      <t>. Тамбур санузла</t>
    </r>
    <r>
      <rPr>
        <i/>
        <sz val="8"/>
        <rFont val="Arial"/>
        <family val="2"/>
        <charset val="204"/>
      </rPr>
      <t xml:space="preserve"> (разборка деревянных заполнений проемов дверных и воротных, установка блоков в наружных и внутренних дверных проемах в каменных стенах, площадь проема до 3 м2, установка и крепление наличников, ремонт штукатурки откосов дверных внутри здания по камню и бетону цементно-известковым раствором, прямолинейных, грунтование водно-дисперсионной грунтовкой поверхностей откосов, сплошное шпатлевание откосов дверных, окраска поливинилацетатными водоэмульсионными составами, улучшенная по штукатурке стен - откосов дверных, расчистка масляной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установка уголков ПВХ на клее (углы стен),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b/>
        <sz val="8"/>
        <rFont val="Arial"/>
        <family val="2"/>
        <charset val="204"/>
      </rPr>
      <t xml:space="preserve">. Туалет </t>
    </r>
    <r>
      <rPr>
        <i/>
        <sz val="8"/>
        <rFont val="Arial"/>
        <family val="2"/>
        <charset val="204"/>
      </rPr>
      <t>(расчистка масляной краски со стен, разборка плинтусов цементных, разборка покрытий полов из керамических плиток, разборка стяжки цементной толщ 20 мм, демонтаж унитазов (с сохранением материала), демонтаж умывальников с постаментом (с сохранением материала), снятие смесителя без душевой сетки (с сохранением материала), грунтование водно-дисперсионной грунтовкой поверхностей стен, ремонт штукатурки внутренних стен по камню известковым раствором площадью отдельных мест до 1 м2 толщиной слоя до 20 мм - стены вокруг ниши канализационного стояка, гладкая облицовка стен, столбов, пилястр и откосов (без карнизных, плинтусных и угловых плиток) без установки плиток туалетного гарнитура на клее из сухих смесей по кирпичу и бетону, устройство стяжек пола из выравнивающей смеси толщ. 20 мм, устройство покрытий на растворе их сухой смеси с приготовлением раствора в построечных условиях из плиток гладких неглазурованных керамических для полов одноцветных, установка унитазов с бачком непосредственно присоединенным - ранее снятых, установка умывальников одиночных без подводки воды с постаментом - ранее снятых, установка смесителей - ранее снятых, сплошное шпатлевание стены в нише канализационного стояка, окраска поливинилацетатными водоэмульсионными составами, улучшенная по штукатурке стены в нише канализации, масляная окраска канализационных чугунных труб диаметром 100 мм (2,65 м), количество окрасок 2, смена вентиляционных решеток</t>
    </r>
    <r>
      <rPr>
        <b/>
        <sz val="8"/>
        <rFont val="Arial"/>
        <family val="2"/>
        <charset val="204"/>
      </rPr>
      <t xml:space="preserve">). Сантехнические работы </t>
    </r>
    <r>
      <rPr>
        <i/>
        <sz val="8"/>
        <rFont val="Arial"/>
        <family val="2"/>
        <charset val="204"/>
      </rPr>
      <t>(демонтаж радиаторов весом до 80 кг, установка радиаторов чугунных)</t>
    </r>
    <r>
      <rPr>
        <b/>
        <sz val="8"/>
        <rFont val="Arial"/>
        <family val="2"/>
        <charset val="204"/>
      </rPr>
      <t xml:space="preserve">.  Дата окончания работ: 30.05.2022 года. Работы приняты 31.05.2022 года.         </t>
    </r>
  </si>
  <si>
    <r>
      <t xml:space="preserve">Ремонт помещений МБУК "Дворец культуры "Восход" (сельского клуба в п. Раякоски)
</t>
    </r>
    <r>
      <rPr>
        <b/>
        <sz val="8"/>
        <rFont val="Arial"/>
        <family val="2"/>
        <charset val="204"/>
      </rPr>
      <t>ЗАВЕРШЕНО в 2022</t>
    </r>
  </si>
  <si>
    <r>
      <rPr>
        <u/>
        <sz val="8"/>
        <rFont val="Arial"/>
        <family val="2"/>
        <charset val="204"/>
      </rPr>
      <t xml:space="preserve">МИНКУЛЬТ на 01.08.2022: </t>
    </r>
    <r>
      <rPr>
        <sz val="8"/>
        <rFont val="Arial"/>
        <family val="2"/>
        <charset val="204"/>
      </rPr>
      <t xml:space="preserve">В областном бюджете предусмотрено 2448,5 тыс. рублей, в метном бюджете - 1859,45 тыс. рублей. В настоящее время работы выполнены на 80%. Заканчиваются работы по внутренней отделке. Установлены окна и двери. 
</t>
    </r>
    <r>
      <rPr>
        <u/>
        <sz val="8"/>
        <rFont val="Arial"/>
        <family val="2"/>
        <charset val="204"/>
      </rPr>
      <t>МИНКУЛЬТ на 01.09.2022:</t>
    </r>
    <r>
      <rPr>
        <sz val="8"/>
        <rFont val="Arial"/>
        <family val="2"/>
        <charset val="204"/>
      </rPr>
      <t xml:space="preserve"> Выполнены работы по внутренней отделке. Установлены окна и двери. Приемка назначена на 06.09.2022. Деньги переданы в Муниципалитет. Расчеты по кассе с подрядчиком не завершены.
</t>
    </r>
    <r>
      <rPr>
        <b/>
        <sz val="8"/>
        <rFont val="Arial"/>
        <family val="2"/>
        <charset val="204"/>
      </rPr>
      <t xml:space="preserve">МИНКУЛЬТ на 01.10.2022: Работы приняты и профинансированы. Адрес объекта-п. Раякоски, СДК «Раякоски». Ремонтные работы исполняла "Компания Заполярных строителей" в лице директора Смаршкова Г.В. по муниципальному контракту от 11.04.2022 года  № 01492000023220009530001. Объем выполненых работ: общий объем: 434,3 м.кв. Детская игровая </t>
    </r>
    <r>
      <rPr>
        <i/>
        <sz val="8"/>
        <rFont val="Arial"/>
        <family val="2"/>
        <charset val="204"/>
      </rPr>
      <t>(Устройство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,шпатлевка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 окраска стен, оклееных стеклообоями, красками за 2 раза,разборка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b/>
        <sz val="8"/>
        <rFont val="Arial"/>
        <family val="2"/>
        <charset val="204"/>
      </rPr>
      <t xml:space="preserve">.Кладовка </t>
    </r>
    <r>
      <rPr>
        <i/>
        <sz val="8"/>
        <rFont val="Arial"/>
        <family val="2"/>
        <charset val="204"/>
      </rPr>
      <t>(Улучшенная масляная окраска ранее окрашенных потолков за два раза с расчисткой старой краски до 10%, улучшенная масляная окраска по ранее окрашенным обоям стен за два раза,улучшенная масляная окраска ранее окрашенных полов за два раза с расчисткой старой краски более 35% (+ плинтуса),разборка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t>
    </r>
    <r>
      <rPr>
        <b/>
        <sz val="8"/>
        <rFont val="Arial"/>
        <family val="2"/>
        <charset val="204"/>
      </rPr>
      <t xml:space="preserve">.Коридор </t>
    </r>
    <r>
      <rPr>
        <i/>
        <sz val="8"/>
        <rFont val="Arial"/>
        <family val="2"/>
        <charset val="204"/>
      </rPr>
      <t>(Устройство подвесных потолков по каркасу из оцинкованного профиля, 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проемом,огнебиозащитная обработка деревянных конструкций ,разборка деревянных заполнений проемов дверных и воротных  (650*2050(h)мм- 1 шт- идет в помещение п.27; 900*2050(h)мм- 1 шт - идет в п.30 тамбурная),установка блоков в наружных и внутренних дверных проемах в перегородках и деревянных нерубленых стенах, площадь проема до 3 м2 с наличниками,установка противопожарных дверей однопольных глухих,демонтаж дверных коробок в каменных стенах с отбивкой штукатурки в откосах,облицовка дверного проема (откоса) декоративными панелями МДФ,установка и крепление наличников с двух сторон,улучшенная масляная окраска ранее окрашенных дверей за два раза с расчисткой старой краски до 35% - двери шкафа,разборка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b/>
        <sz val="8"/>
        <rFont val="Arial"/>
        <family val="2"/>
        <charset val="204"/>
      </rPr>
      <t xml:space="preserve">.Тамбур </t>
    </r>
    <r>
      <rPr>
        <i/>
        <sz val="8"/>
        <rFont val="Arial"/>
        <family val="2"/>
        <charset val="204"/>
      </rPr>
      <t>(улучшенная масляная окраска ранее окрашенных потолков за два раза с расчисткой старой краски до 10% (по деревянным рейкам противопожарной краской),улучшенная масляная окраска ранее окрашенных стен за два раза с расчисткой старой краски до 10% ( по деревянным рейкам противопожарной краской),улучшенная масляная окраска ранее окрашенных полов за два раза с расчисткой старой краски более 35% - (бетонный окрашенный пол),улучшенная масляная окраска ранее окрашенных дверей за два раза с расчисткой старой краски более 35% (противопожарной краской)</t>
    </r>
    <r>
      <rPr>
        <b/>
        <sz val="8"/>
        <rFont val="Arial"/>
        <family val="2"/>
        <charset val="204"/>
      </rPr>
      <t xml:space="preserve">.Бильярдный зал </t>
    </r>
    <r>
      <rPr>
        <i/>
        <sz val="8"/>
        <rFont val="Arial"/>
        <family val="2"/>
        <charset val="204"/>
      </rPr>
      <t>(устройство подвесных потолков  по каркасу из оцинкованного профиля,снятие обоев простых и улучшенных, разборка обшивки стен из ДВП, разборка облицовки стен из деревянных реек,облицовка стен по одинарному металлическому каркасу из потолочного профиля  панелями СМЛ с акриловым покрытием   одним слоем с дверным проемом, огнебиозащитная обработка деревянных конструкций ,разборка плинтусов деревянных и из пластмассовых материалов,разборка покрытий полов из плиток поливинилхлоридных,устройство покрытий из плит OSB,устройство покрытий из линолеума на клее ,устройство плинтусов из МДФ на клее,улучшенная масляная окраска ранее окрашенных окон за два раза с расчисткой старой краски более 35%)</t>
    </r>
    <r>
      <rPr>
        <b/>
        <sz val="8"/>
        <rFont val="Arial"/>
        <family val="2"/>
        <charset val="204"/>
      </rPr>
      <t>.Комнаты</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стеклообоями,окраска стен, оклееных стеклообоями, красками за 2 раза,разборка деревянных заполнений проемов дверных и воротных дверь (в помещение 16),установка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b/>
        <sz val="8"/>
        <rFont val="Arial"/>
        <family val="2"/>
        <charset val="204"/>
      </rPr>
      <t xml:space="preserve"> Коридор </t>
    </r>
    <r>
      <rPr>
        <i/>
        <sz val="8"/>
        <rFont val="Arial"/>
        <family val="2"/>
        <charset val="204"/>
      </rPr>
      <t>(разборка плинтусов деревянных потолочных,разборка подшивки потолков деревянных реек,разборка покрытий и перекрытий изделиями из волокнистых и зернистых материалов насухо,разборка пароизоляции, устройство пароизоляции (верхний и нижний слой),изоляция покрытий и перекрытий из каменной ваты толщиной 100мм,устройство подвесных потолков из гипсокартонных листов  одноуровневых ,устройство монтажных отверстий в потолках под точечные светильники, шпатлевка по штукатурке и сборным конструкциям потолков, подготовленных под окраску, при толщине слоя нанесения 2 мм, окраска водно-дисперсионными акриловыми составами улучшенная по сборным конструкциям потолков, подготовленным под окраску, разборка облицовки стен из деревянных реек, облицовка стен  по одинарному металлическому каркасу из потолочного профиля гипсокартонными листами  одним слоем с дверным проемом, разборка деревянных заполнений проемов дверных и воротных, установка блоков в наружных и внутренних дверных проемах в перегородках и деревянных нерубленых стенах, площадь проема до 3 м2 c наличниками, установка блоков из ПВХ в наружных и внутренних дверных проемах в перегородках и деревянных нерубленных стенах площадью проема до 3 м2, в санузлы, разборка плинтусов деревянных и из пластмассовых материалов, разборка покрытий полов из плиток поливинилхлоридных,демонтаж металлических уголков на ступенях ,устройство покрытий из OSB ,устройство покрытий из линолеума на клее ,устройство плинтусов из МДФ на клее ,облицовка ступеней керамогранитными плитками толщиной до 15 мм,облицовка стен на клее из сухих смесей с плинтусными и угловыми плитками в общественных зданиях по дереву,улучшенная масляная окраска ранее окрашенных окон за два раза с расчисткой старой краски более 35%)</t>
    </r>
    <r>
      <rPr>
        <b/>
        <sz val="8"/>
        <rFont val="Arial"/>
        <family val="2"/>
        <charset val="204"/>
      </rPr>
      <t xml:space="preserve">.Туалет женский </t>
    </r>
    <r>
      <rPr>
        <i/>
        <sz val="8"/>
        <rFont val="Arial"/>
        <family val="2"/>
        <charset val="204"/>
      </rPr>
      <t>(демонтаж потолков реечных алюминиевых,устройство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плиток,разборка каркасных перегородок из брусков (кабинки) ,облицовка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,устройство перегородок каркасно-филенчатых в санузлах - Установка сантехнических перегородок,разборка покрытий полов из керамических плиток,устройство стяжек цементных толщиной 20 мм,устройство покрытий из плит керамогранитных размером 40х40 см,улучшенная масляная окраска ранее окрашенных окон за два раза с расчисткой старой краски более 35%)</t>
    </r>
    <r>
      <rPr>
        <b/>
        <sz val="8"/>
        <rFont val="Arial"/>
        <family val="2"/>
        <charset val="204"/>
      </rPr>
      <t xml:space="preserve">.Туалет мужской </t>
    </r>
    <r>
      <rPr>
        <i/>
        <sz val="8"/>
        <rFont val="Arial"/>
        <family val="2"/>
        <charset val="204"/>
      </rPr>
      <t>(демонтаж потолков реечных алюминиевых ,устройство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на клее,разборка покрытий полов из керамических плиток,устройство стяжек цементных толщиной 20 мм,устройство покрытий из плит керамогранитных,улучшенная масляная окраска ранее окрашенных окон за два раза с расчисткой старой краски более 35%,разборка деревянных заполнений проемов дверных и воротных, установка блоков из ПВХ в наружных и внутренних дверных проемах в перегородках и деревянных нерубленных стенах площадью проема до 3 м2 - в санкабинках)</t>
    </r>
    <r>
      <rPr>
        <b/>
        <sz val="8"/>
        <rFont val="Arial"/>
        <family val="2"/>
        <charset val="204"/>
      </rPr>
      <t xml:space="preserve">.Зал </t>
    </r>
    <r>
      <rPr>
        <i/>
        <sz val="8"/>
        <rFont val="Arial"/>
        <family val="2"/>
        <charset val="204"/>
      </rPr>
      <t>(окрашивание водоэмульсионными составами поверхностей потолков, ранее окрашенных водоэмульсионной краской, с расчисткой старой краски более 35%,антисептическая обработка каменных, бетонных, кирпичных и деревянных поверхностей ,циклевка паркетных полов,покрытие полов паркетным лаком за 2 раза,улучшенная масляная окраска ранее окрашенных полов за два раза с расчисткой старой краски более 35% - сцена,разборка деревянных заполнений проемов оконных с подоконными дсками,установка в жилых и общественных зданиях оконных блоков из ПВХ профилей поворотных (откидных, поворотно-откидных) с площадью проема более 2 м2 четырехстворчатых, в том числе при наличии створок глухого остекления,установка подоконных досок из ПВХ в каркасных стенах,облицовка оконных и дверных откосов листами из синтетических материалов на клее - облицовка сэндвич-панелями,смена обделок из листовой стали  отливов шириной  0,2 м,установка уголков ПВХ на клее</t>
    </r>
    <r>
      <rPr>
        <b/>
        <sz val="8"/>
        <rFont val="Arial"/>
        <family val="2"/>
        <charset val="204"/>
      </rPr>
      <t>). Холл</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проемом,разборка плинтусов деревянных и из пластмассовых материалов,азборка покрытий полов из плиток поливинилхлоридных,разборка облицовки пола из тесаного камня, устройство стяжек цементных толщиной 20 мм,устройство покрытий из плит керамогранитных, разборка деревянных заполнений проемов дверных и воротных, установка в перегородку тамбурного дверного блока двупольного со стеклому, установка блоков в наружных и внутренних дверных проемах в каменных стенах, площадь проема более 3 м2).</t>
    </r>
    <r>
      <rPr>
        <b/>
        <sz val="8"/>
        <rFont val="Arial"/>
        <family val="2"/>
        <charset val="204"/>
      </rPr>
      <t xml:space="preserve"> Электромонтажные работы</t>
    </r>
    <r>
      <rPr>
        <i/>
        <sz val="8"/>
        <rFont val="Arial"/>
        <family val="2"/>
        <charset val="204"/>
      </rPr>
      <t xml:space="preserve"> (демонтаж светильников с лампами накаливания,демонтаж светильников для люминесцентных ламп, монтаж:,светильник отдельно устанавливаемый  светодиодный, светильник в подвесных потолках, устанавливаемый на профиле, светодиодный, светильник потолочный или настенный с креплением винтами или болтами для помещений с нормальными условиями среды, светодиодный, светильник точечный для подвесных потолков,светильник потолочный для биллиардного стола на три плафона,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мм2,короба пластмассовые шириной до 40 мм, кабель двух-четырехжильный по установленным конструкциям и лоткам с установкой ответвительных коробок в помещениях с нормальной средой сечением жилы до 10 мм2. Сантехнические работы (демонтаж унитазов с сохранением материала,установка унитазов с бачком непосредственно присоединенным ранее демонтированных,демонтаж умывальников и раковин,установка умывальников одиночных с подводкой холодной и горячей воды с пьедесталом,установка смесителей,демонтаж писсуаров,установка писсуаров настенных,смена вентилей и клапанов обратных муфтовых диаметром до 32 мм,демонтаж внутренних трубопроводов канализации из полипропиленовых труб диаметром 50 мм ,прокладка внутренних трубопроводов канализации из полипропиленовых труб диаметром 50 мм,смена трубопроводов чугунных  на полиэтиленовые канализационные трубы диаметром до 100 мм)</t>
    </r>
    <r>
      <rPr>
        <b/>
        <sz val="8"/>
        <rFont val="Arial"/>
        <family val="2"/>
        <charset val="204"/>
      </rPr>
      <t xml:space="preserve">.
Дата окончания работ: 07.09.2022 года. Работы приняты 16.09.2022 года          </t>
    </r>
  </si>
  <si>
    <r>
      <t xml:space="preserve">Выполнение ремонтных работ 1 этажа в МБУ ДО "Детская художественная школа № 1" в н.п. Никель 
</t>
    </r>
    <r>
      <rPr>
        <b/>
        <sz val="8"/>
        <rFont val="Arial"/>
        <family val="2"/>
        <charset val="204"/>
      </rPr>
      <t>ЗАВЕРШЕНО в 2022</t>
    </r>
  </si>
  <si>
    <t xml:space="preserve">МИНКУЛЬТ на 01.08.2022: работы завершены.  Кассовое исполнение 399,0 тыс рыблей.
Завершены ремонтные работы 1 этажа в МБУ ДО "Детская художественная школа № 1" в н.п. Никель.
Адрес объекта: пгт. Никель, ул. Печенгская д.1а.  Ремонтные работы исполнял ИП Пшеда Дмитрий Максимович по муниципальному контракту от 23.05.2022 года № 1778-Д.                                                                                                                                                                                                                                     Объем выполненых работ: 15,2 м.кв.                                                                                                                                                                                                                                                                 Дата окончания работ: 10.07.2022 года, работы приняты: 12.07.2022 года.  </t>
  </si>
  <si>
    <r>
      <t xml:space="preserve">Выполнение ремонтных работ  МБУ ДО "Детская музыкальная школа № 2" в г.п. Заполярный (ремонт центрального крыльца, фасада) 
</t>
    </r>
    <r>
      <rPr>
        <b/>
        <sz val="8"/>
        <rFont val="Arial"/>
        <family val="2"/>
        <charset val="204"/>
      </rPr>
      <t>ЗАВЕРШЕНО в 2022</t>
    </r>
  </si>
  <si>
    <r>
      <rPr>
        <u/>
        <sz val="8"/>
        <rFont val="Arial"/>
        <family val="2"/>
        <charset val="204"/>
      </rPr>
      <t>МИНКУЛЬТна 01.08.2020:</t>
    </r>
    <r>
      <rPr>
        <sz val="8"/>
        <rFont val="Arial"/>
        <family val="2"/>
        <charset val="204"/>
      </rPr>
      <t xml:space="preserve"> в областном бюджете предусмотрено 3255,9 тыс. рублей, в местном бюджете - 459,4 тыс. рублей.
В настоящее время работы выполнены на 40%. Фасад здания оштукатурен. Ведутся работы по ремонту крыльца.
</t>
    </r>
    <r>
      <rPr>
        <u/>
        <sz val="8"/>
        <rFont val="Arial"/>
        <family val="2"/>
        <charset val="204"/>
      </rPr>
      <t xml:space="preserve">МИНКУЛЬТна 01.09.2022: </t>
    </r>
    <r>
      <rPr>
        <sz val="8"/>
        <rFont val="Arial"/>
        <family val="2"/>
        <charset val="204"/>
      </rPr>
      <t>Работы выполнены на 70%.Фасад покрашен. Крыльцо забетонировано. Приемка назначена на 15.09.2022
Деньги переданы в Муниципалитет. Расчеты по кассе с подрядчиком не завершены.</t>
    </r>
    <r>
      <rPr>
        <b/>
        <sz val="8"/>
        <rFont val="Arial"/>
        <family val="2"/>
        <charset val="204"/>
      </rPr>
      <t xml:space="preserve">
</t>
    </r>
    <r>
      <rPr>
        <u/>
        <sz val="8"/>
        <rFont val="Arial"/>
        <family val="2"/>
        <charset val="204"/>
      </rPr>
      <t>МИНКУЛЬТ на 01.10.2022:</t>
    </r>
    <r>
      <rPr>
        <sz val="8"/>
        <rFont val="Arial"/>
        <family val="2"/>
        <charset val="204"/>
      </rPr>
      <t xml:space="preserve"> Работы у Подрядчика не приняты, в связи с нарушениями и дефектами. До 10.10.2022 года Подрядчик должен устранить нарушения в части оштукатуривания фасада и окраски торцевой части здания, устранить недостатки в части цоколя, установить водосточную систему, переустановить противопожарную дверь (установлена  в нарушении технического задания). Приемка назначена на 10.10.2022. На данный момент Подрядчик переделал фасад (штукатурка и покраска) делает цоколь, устанавливает водосточную систему, дверь перезаказал.
На 01.11.2022: Продолжаются ремонтные работы. 31.10.2022 Подрядчиком была запланирована поставка недостающих строительных материалов. </t>
    </r>
    <r>
      <rPr>
        <b/>
        <sz val="8"/>
        <rFont val="Arial"/>
        <family val="2"/>
        <charset val="204"/>
      </rPr>
      <t xml:space="preserve">
</t>
    </r>
    <r>
      <rPr>
        <u/>
        <sz val="8"/>
        <rFont val="Arial"/>
        <family val="2"/>
        <charset val="204"/>
      </rPr>
      <t>МИНКУЛЬТ на 01.12.2022:</t>
    </r>
    <r>
      <rPr>
        <sz val="8"/>
        <rFont val="Arial"/>
        <family val="2"/>
        <charset val="204"/>
      </rPr>
      <t xml:space="preserve"> Работы практически выполнены. Приемка запланирована на 06.01.2023.
</t>
    </r>
    <r>
      <rPr>
        <b/>
        <sz val="8"/>
        <rFont val="Arial"/>
        <family val="2"/>
        <charset val="204"/>
      </rPr>
      <t xml:space="preserve">МИНКУЛЬТ на 01.12.2022: Адрес объекта-г. Заполярный, ул. Ленина д.4.  Ремонтные работы исполнял ООО "УК ГАРАНТ +" по гражданско-правовому договору от 13.04.2022  № 0149200002322001017002. Объем выполненых работ:общий объем: 717,89 кв.м.  Фасад </t>
    </r>
    <r>
      <rPr>
        <i/>
        <sz val="8"/>
        <rFont val="Arial"/>
        <family val="2"/>
        <charset val="204"/>
      </rPr>
      <t>(установка и разборка наружных инвентарных лесов высотой до 16 м трубчатых для прочих отделочных работ,разборка бетонного крыльца (2,05*2,2 м),очистка поверхности фасадов, гладкой (цоколь, фронтон, откосы),отбивка штукатурки с поверхностей стен,устройство основания под штукатурку из металлической сетки по кирпичным и бетонным поверхностям (цоколь, место разборки крыльца),ремонт штукатурки гладких фасадов по камню и бетону цементно-известковым раствором площадью отдельных мест более 5 м2 толщиной слоя до 20 мм,ремонт штукатурки гладких фасадов по камню и бетону цементно-известковым раствором площадью отдельных мест более 5 м2 толщиной слоя 30 мм,ремонт штукатурки гладких фасадов по камню и бетону цементно-известковым раствором площадью отдельных мест более 5 м2 толщиной слоя 50 мм,ремонт штукатурки наружных прямолинейных откосов по камню и бетону цементно-известковым раствором - оконных и дверных,сплошная шпаклевка ранее оштукатуренных поверхностей фасада и откосов цементно-поливинилацетатным составом ,огрунтовка ранее окрашенных фасадов и откосов,окраска фасада, цоколя, фронтона и откосов по подготовленной поверхности поливинилацетатная за 2 раза,окраска масляными составами ранее окрашенных металлических решеток и оград без рельефа за 2 раза - окраска решеток с торцов козырька запасного выхода,разборка деревянных заполнений проемов дверных и воротных, установка блока дверного противопожарного,установка дверного доводчика к металлическим дверям,ремонт штукатурки наружных прямолинейных откосов дверного блока по камню и бетону цементно-известковым раствором с двух сторон.Дополнительные работы:устройство карнизных свесов: подшивка карнизного свеса доской 32*100 мм, устройство карнизных свесов: подшивка сайдингом ,устройство водосточной системы на высоте не менее 6 м устройство желобов подвесных,устройство желобов настенных, ограждение кровель перилами - Установка переходных мостиков с ограждением, монтаж кровельных лестниц с противоскользящими ступенями и рельсом безопасности).</t>
    </r>
    <r>
      <rPr>
        <b/>
        <sz val="8"/>
        <rFont val="Arial"/>
        <family val="2"/>
        <charset val="204"/>
      </rPr>
      <t xml:space="preserve">Ремонт центрального крыльца </t>
    </r>
    <r>
      <rPr>
        <i/>
        <sz val="8"/>
        <rFont val="Arial"/>
        <family val="2"/>
        <charset val="204"/>
      </rPr>
      <t>(разборка тротуарной плитки с расчисткой основания от раствора (площадь крыльца и горизонталь ступеней),демонтаж решетки приямка (демонтаж (разборка) металлических конструкций) с сохранением материала,ремонт ступеней бетонных - Восстановление бетонной ступени (отбит угол 300*200 мм),облицовка крыльца и ступеней тротуарной плиткой на клее (на ступенях горизонтальные плитки перекрывают вертикальные) с сохранением приямка,ремонт штукатурки гладкой поверхности козырька толщиной слоя 20 мм,сплошная шпаклевка ранее оштукатуренных поверхностей цементно-поливинилацетатным составом - шпаклевание козырька,улучшенная окраска ранее окрашенных фасадов с расчисткой старой краски более 35% - Окраска козырька,очистка поверхности щетками - Очистка от старой краски металлических колонн,окраска масляными составами ранее окрашенных поверхностей труб стальных за 2 раза – Окраска металлических колонн,монтаж перил,установка решетки в приямок ранее демонтированной).</t>
    </r>
    <r>
      <rPr>
        <b/>
        <sz val="8"/>
        <rFont val="Arial"/>
        <family val="2"/>
        <charset val="204"/>
      </rPr>
      <t xml:space="preserve">
Дата окончания работ: 07.12.2022 года, работы приняты 13.12.2022 года.  </t>
    </r>
  </si>
  <si>
    <r>
      <t xml:space="preserve">Выполнение ремонтных работ МБУ ДО «Детская художественная школа
№ 2» г.п. Заполярный 
</t>
    </r>
    <r>
      <rPr>
        <b/>
        <sz val="8"/>
        <rFont val="Arial"/>
        <family val="2"/>
        <charset val="204"/>
      </rPr>
      <t>ЗАВЕРШЕНО в 2022</t>
    </r>
  </si>
  <si>
    <r>
      <t>МИНКУЛЬТ 01.08.2022: работы завершены. Кассовое исполнение 2200,5 тыс рублей. Выполнены ремонтные работы МБУ ДО «Детская художественная школа № 2» г.п. Заполярный. 
Адрес объекта-г. Заполярный, ул. Космонавтов д.10б. Ремонтные работы исполнял ИП Харитонов Михаил Николаевич по гражданско-правовому договору от 04.04.2022  № 0149200002322000813002. Объем выполненых работ: 113,4 м.кв  Помещение «Мастерская»</t>
    </r>
    <r>
      <rPr>
        <i/>
        <sz val="8"/>
        <rFont val="Arial"/>
        <family val="2"/>
        <charset val="204"/>
      </rPr>
      <t xml:space="preserve"> (демонтаж: 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 строительные работы:устройство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,уветильник в подвесных потолках ранее демонтированный,сплошное шпатлевание  потолков за 2 раза,окраска водно-дисперсионными акриловыми составами улучшенная по сборным конструкциям потолков, подготовленным под окраску за 2 раза,установка уголков ПВХ на клее ,уветильник потолочный или настенный с креплением винтами или болтами для помещений с нормальными условиями среды,установка плинтусов потолочных на клее – галтель, прокладка труб гофрированных ПВХ для защиты проводов и кабелей,затягивание провода в проложенные трубы и металлические рукава первого одножильного или многожильного в общей оплетке, суммарное сечение до 2,5 мм2,выключатель двухклавишный неутопленного типа при открытой проводке,установка блоков двухстворчатого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- 1 шт.,установка экранов на приборы отопления).</t>
    </r>
    <r>
      <rPr>
        <b/>
        <sz val="8"/>
        <rFont val="Arial"/>
        <family val="2"/>
        <charset val="204"/>
      </rPr>
      <t xml:space="preserve">Помещение «Холл» </t>
    </r>
    <r>
      <rPr>
        <i/>
        <sz val="8"/>
        <rFont val="Arial"/>
        <family val="2"/>
        <charset val="204"/>
      </rPr>
      <t>(демонтаж:разборка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материала,разборка деревянных заполнений проемов оконных с подоконными досками,строительные работы,устройство покрытий из плит древесностружечных - из плит OSB толщиной 10мм,устройство покрытий из линолеума на клее,устройство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 ,окраска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,светильник в подвесных потолках ранее демонтированный,сплошное шпатлевание  потолков за 2 раза,скраска водно-дисперсионными акриловыми составами улучшенная по сборным конструкциям потолков, подготовленным под окраску за 2 раза,установка плинтусов потолочных на клее - галтель
Установка в жилых и общественных зданиях оконных блоков из ПВХ профилей поворотных (откидных, поворотно-откидных) с площадью проема более 2 м2 пятистворчатых, в том числе при наличии створок глухого остекления,установка подоконных досок из ПВХ в каменных стенах толщиной свыше 0,51 м, блицовка оконных и дверных откосов декоративным бумажно-слоистым пластиком или листами из синтетических материалов на клее - облицовка сэндвич-панелями толщиной 10мм,установка уголков ПВХ на клее ,смена обделок из листовой стали (поясков, сандриков, отливов, карнизов) шириной 0,25 м,установка противопожарных дверей однопольных глухих,пробивка проемов со сплошным выравниванием откосов в перегородках железобетонных,установка блоков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- 2 шт, 900х2100(h)мм - 2 шт,установка экранов на приборы отопления,облицовка стен гипсокартонными листами на клее).</t>
    </r>
    <r>
      <rPr>
        <b/>
        <sz val="8"/>
        <rFont val="Arial"/>
        <family val="2"/>
        <charset val="204"/>
      </rPr>
      <t xml:space="preserve">
Дата окончания работ: 17.07.2022 года, работы приняты 22.07.2022 года.  </t>
    </r>
  </si>
  <si>
    <r>
      <t xml:space="preserve">Выполнение работ по утеплению чердачного помещения МБУДО
«Детская музыкальная школа № 1» п. Никель 
</t>
    </r>
    <r>
      <rPr>
        <b/>
        <sz val="8"/>
        <rFont val="Arial"/>
        <family val="2"/>
        <charset val="204"/>
      </rPr>
      <t>ЗАВЕРШЕНО в 2022</t>
    </r>
  </si>
  <si>
    <t>МИНКУЛЬТ на 01.08.2022: работы завершены. Кассовое исполнение 660,9 тыс рублей. Выполнены работы по утеплению чердачного помещения МБУДО «Детская музыкальная школа № 1» п. Никель. Адрес объекта-пгт. Никель, ул. Сидоровича, д.13. Ремонтные работы исполнял ИП Литвинов Максим Владимирович по гражданско-правовому договору от 11.04.2022  № 01492000023220010190001. Объем выполненных работ: 649 м.кв. Установка пароизоляционного слоя из пленки полиэтиленовой  в 2 слоя (верхний и нижний), утепление покрытий плитами из минеральной ваты  на битумной мастике толщиной 100 мм, укладка ходовых досок.
Дата окончания работ: работы приняты 16.06.2022 года.</t>
  </si>
  <si>
    <r>
      <t xml:space="preserve">Приобретение музыкальных инструментов в МБУДО «Детская
музыкальная школа № 3» в п. Спутник, МБУДО «ДМШ № 1» в п. Никель,
МБУДО «ДМШ № 2» в г.п. Заполярный
</t>
    </r>
    <r>
      <rPr>
        <b/>
        <sz val="8"/>
        <rFont val="Arial"/>
        <family val="2"/>
        <charset val="204"/>
      </rPr>
      <t>ЗАВЕРШЕНО в 2022</t>
    </r>
  </si>
  <si>
    <r>
      <rPr>
        <u/>
        <sz val="8"/>
        <rFont val="Arial"/>
        <family val="2"/>
        <charset val="204"/>
      </rPr>
      <t>МИНКУЛЬТ на 01.08.2022:</t>
    </r>
    <r>
      <rPr>
        <sz val="8"/>
        <rFont val="Arial"/>
        <family val="2"/>
        <charset val="204"/>
      </rPr>
      <t xml:space="preserve"> В областном бюджете предусмотрено 3473,86 тыс. рублей, в метном бюджете - 183 тыс. рублей.
В настоящее время приобретены инструменты: МБУДО "Детская музыкальная школа № 3" в п. Спутник, МБУДО "ДМШ № 1" в п. Никель, МБУДО "ДМШ № 2" в г.п. Заполярный (рояль Kawai GL-10 M/PEP - 1 шт., пианино "Беларусь В-121" - 1 шт., пианино "Соната" - 3 шт. В срок до 01.10.2022 планируется поставка : МБУДО "ДМШ №1"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t>
    </r>
    <r>
      <rPr>
        <u/>
        <sz val="8"/>
        <rFont val="Arial"/>
        <family val="2"/>
        <charset val="204"/>
      </rPr>
      <t>МИНКУЛЬТ на 01.09.2022:</t>
    </r>
    <r>
      <rPr>
        <sz val="8"/>
        <rFont val="Arial"/>
        <family val="2"/>
        <charset val="204"/>
      </rPr>
      <t xml:space="preserve"> Инструменты уже в пути.</t>
    </r>
    <r>
      <rPr>
        <b/>
        <sz val="8"/>
        <rFont val="Arial"/>
        <family val="2"/>
        <charset val="204"/>
      </rPr>
      <t xml:space="preserve">
МИНКУЛЬТ на 01.10.2022: Инструменты все поступили в учреждения. МБДОУ "ДМШ №1" в п.Никель приобретены музыкальные интрументы: </t>
    </r>
    <r>
      <rPr>
        <i/>
        <sz val="8"/>
        <rFont val="Arial"/>
        <family val="2"/>
        <charset val="204"/>
      </rPr>
      <t>пианино "Беларусь В-121" - 1 шт. (поставщик ИП Тюнёва Алёна Алексеевна дата поставки  13.05.2022 года),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(поставщик ООО «Фонд музыкальных инструментов и театрального оборудования «Культурное наследие», дата поставки 05.09.2022 года).</t>
    </r>
    <r>
      <rPr>
        <b/>
        <sz val="8"/>
        <rFont val="Arial"/>
        <family val="2"/>
        <charset val="204"/>
      </rPr>
      <t xml:space="preserve"> МБДОУ "ДМШ №2" в г. Заполярный приобретены музыкальные интрументы:</t>
    </r>
    <r>
      <rPr>
        <i/>
        <sz val="8"/>
        <rFont val="Arial"/>
        <family val="2"/>
        <charset val="204"/>
      </rPr>
      <t xml:space="preserve"> пианино марки "Соната"- 1 шт  (поставищик ООО «Свет и музыка», дата поставки 04.04.2022 года). МБДОУ "ДМШ №3" в п. Спутник приобретены музыкальные интрументы:рояль Kawai GL-10 M/PEP- 1 шт (поставщик ООО «ЭРНИ»,дата поставки 17.06.2022 года),пианино "Соната"- 2 шт. (поставищик ООО «Свет и музыка», дата поставки 17.05.2022 года).</t>
    </r>
  </si>
  <si>
    <r>
      <t xml:space="preserve">Строительство спортивного комплекса для размещения ДЮСШ в пгт Никель
</t>
    </r>
    <r>
      <rPr>
        <b/>
        <sz val="8"/>
        <rFont val="Arial"/>
        <family val="2"/>
        <charset val="204"/>
      </rPr>
      <t>ПЛАН НА 2023</t>
    </r>
  </si>
  <si>
    <r>
      <rPr>
        <u/>
        <sz val="8"/>
        <rFont val="Arial"/>
        <family val="2"/>
        <charset val="204"/>
      </rPr>
      <t>Администрация Печенгского муниц округа:</t>
    </r>
    <r>
      <rPr>
        <sz val="8"/>
        <rFont val="Arial"/>
        <family val="2"/>
        <charset val="204"/>
      </rPr>
      <t xml:space="preserve"> строительство спортивного комплекса запланировано на 2023 год</t>
    </r>
    <r>
      <rPr>
        <b/>
        <sz val="8"/>
        <rFont val="Arial"/>
        <family val="2"/>
        <charset val="204"/>
      </rPr>
      <t xml:space="preserve">
</t>
    </r>
    <r>
      <rPr>
        <u/>
        <sz val="8"/>
        <rFont val="Arial"/>
        <family val="2"/>
        <charset val="204"/>
      </rPr>
      <t xml:space="preserve">Администрация Печенгского муниц округа на 01.02.2023: </t>
    </r>
    <r>
      <rPr>
        <sz val="8"/>
        <rFont val="Arial"/>
        <family val="2"/>
        <charset val="204"/>
      </rPr>
      <t xml:space="preserve">АНО "Центр социальных проектов "Вторая школа" ведется подготовительная работа.
</t>
    </r>
    <r>
      <rPr>
        <u/>
        <sz val="8"/>
        <rFont val="Arial"/>
        <family val="2"/>
        <charset val="204"/>
      </rPr>
      <t xml:space="preserve">Администрация Печенгского муниц округа на 01.03.2023: </t>
    </r>
    <r>
      <rPr>
        <sz val="8"/>
        <rFont val="Arial"/>
        <family val="2"/>
        <charset val="204"/>
      </rPr>
      <t xml:space="preserve">АНО "Центр социальных проектов "Вторая школа" продолжает подготовительную работу, проводит консультации с заинтересованными сторонами.             </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АНО "Центр социальных проектов "Вторая школа" проводится работа по сбору коммерческих предложений от потенциальных исполнителей.</t>
    </r>
    <r>
      <rPr>
        <b/>
        <sz val="8"/>
        <rFont val="Arial"/>
        <family val="2"/>
        <charset val="204"/>
      </rPr>
      <t xml:space="preserve">
</t>
    </r>
    <r>
      <rPr>
        <u/>
        <sz val="8"/>
        <rFont val="Arial"/>
        <family val="2"/>
        <charset val="204"/>
      </rPr>
      <t>Администрация Печенгского муниц округа на 01.05.2023:</t>
    </r>
    <r>
      <rPr>
        <sz val="8"/>
        <rFont val="Arial"/>
        <family val="2"/>
        <charset val="204"/>
      </rPr>
      <t xml:space="preserve"> АНО "Центр социальных проектов "Вторая школа" проводится работа по сбору коммерческих предложений от потенциальных исполнителей.</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xml:space="preserve">: решается вопрос о целесообразности строительства ДЮСШ в пгт. Никель исходя из сложившейся социально-экономической ситуации
</t>
    </r>
    <r>
      <rPr>
        <b/>
        <sz val="8"/>
        <rFont val="Arial"/>
        <family val="2"/>
        <charset val="204"/>
      </rPr>
      <t>Администрация Печенгского муниц округа на 01.07.2023: без изменений</t>
    </r>
  </si>
  <si>
    <r>
      <t xml:space="preserve">Капитальный ремонт лыжной трассы в г. Заполярном
</t>
    </r>
    <r>
      <rPr>
        <b/>
        <sz val="8"/>
        <rFont val="Arial"/>
        <family val="2"/>
        <charset val="204"/>
      </rPr>
      <t>ЗАВЕРШЕНО в 2022</t>
    </r>
  </si>
  <si>
    <r>
      <rPr>
        <u/>
        <sz val="8"/>
        <rFont val="Arial"/>
        <family val="2"/>
        <charset val="204"/>
      </rPr>
      <t>МИНСТРОЙ на 01.09.2022:</t>
    </r>
    <r>
      <rPr>
        <sz val="8"/>
        <rFont val="Arial"/>
        <family val="2"/>
        <charset val="204"/>
      </rPr>
      <t xml:space="preserve">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07.07.2022 капитальный ремонт раздевалок, выполняются работы</t>
    </r>
    <r>
      <rPr>
        <b/>
        <sz val="8"/>
        <rFont val="Arial"/>
        <family val="2"/>
        <charset val="204"/>
      </rPr>
      <t xml:space="preserve">.
</t>
    </r>
    <r>
      <rPr>
        <u/>
        <sz val="8"/>
        <rFont val="Arial"/>
        <family val="2"/>
        <charset val="204"/>
      </rPr>
      <t>МИНСТРОЙ на 01.10.2022:</t>
    </r>
    <r>
      <rPr>
        <sz val="8"/>
        <rFont val="Arial"/>
        <family val="2"/>
        <charset val="204"/>
      </rPr>
      <t xml:space="preserve">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16.09.2022  на приобретение и монтаж раздевалок для спортсменов в рамках капитального ремонта, выплачен аванс. </t>
    </r>
    <r>
      <rPr>
        <b/>
        <sz val="8"/>
        <rFont val="Arial"/>
        <family val="2"/>
        <charset val="204"/>
      </rPr>
      <t xml:space="preserve">
</t>
    </r>
    <r>
      <rPr>
        <u/>
        <sz val="8"/>
        <rFont val="Arial"/>
        <family val="2"/>
        <charset val="204"/>
      </rPr>
      <t xml:space="preserve">МИНСТРОЙ на 01.11.2022: </t>
    </r>
    <r>
      <rPr>
        <sz val="8"/>
        <rFont val="Arial"/>
        <family val="2"/>
        <charset val="204"/>
      </rPr>
      <t xml:space="preserve">Работы по 1 этапу (освещение) выполнены в полном объеме и приняты комиссией. Работы по 2 этапу (установке раздевалок) будут завершены до 15.12.2022.  </t>
    </r>
    <r>
      <rPr>
        <b/>
        <sz val="8"/>
        <rFont val="Arial"/>
        <family val="2"/>
        <charset val="204"/>
      </rPr>
      <t xml:space="preserve">  
</t>
    </r>
    <r>
      <rPr>
        <u/>
        <sz val="8"/>
        <rFont val="Arial"/>
        <family val="2"/>
        <charset val="204"/>
      </rPr>
      <t>МИНСТРОЙ на 01.12.2022:</t>
    </r>
    <r>
      <rPr>
        <sz val="8"/>
        <rFont val="Arial"/>
        <family val="2"/>
        <charset val="204"/>
      </rPr>
      <t xml:space="preserve"> Работы по 1 этапу (освещение) выполнены в полном объеме и приняты комиссией. Работы по 2 этапу на стадии завершения.
</t>
    </r>
    <r>
      <rPr>
        <b/>
        <sz val="8"/>
        <rFont val="Arial"/>
        <family val="2"/>
        <charset val="204"/>
      </rPr>
      <t xml:space="preserve">МИНСТРОЙ на 01.01.2023: Работы по объекту завершены в полном объеме.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освещению лыжной трассы со сроком исполнения до 26.08.2022. Подрядчику выплачен аванс в размере 30%. Работы выполнены на 40%. Размещена документация на закупку и установку раздевалки для спортсменов.
</t>
    </r>
    <r>
      <rPr>
        <u/>
        <sz val="8"/>
        <rFont val="Arial"/>
        <family val="2"/>
        <charset val="204"/>
      </rPr>
      <t>Администрация Печенгского муниц округа на 01.09.2022:</t>
    </r>
    <r>
      <rPr>
        <sz val="8"/>
        <rFont val="Arial"/>
        <family val="2"/>
        <charset val="204"/>
      </rPr>
      <t xml:space="preserve"> конкурсные процедуры на закупку и установку раздевалок не состоялись (не было ни одной заявки), поиск подрядчика на данный вид работ для заключения договора с единственным поставщиком.</t>
    </r>
    <r>
      <rPr>
        <b/>
        <sz val="8"/>
        <rFont val="Arial"/>
        <family val="2"/>
        <charset val="204"/>
      </rPr>
      <t xml:space="preserve">
</t>
    </r>
    <r>
      <rPr>
        <u/>
        <sz val="8"/>
        <rFont val="Arial"/>
        <family val="2"/>
        <charset val="204"/>
      </rPr>
      <t>Администрация Печенгского муниц округа на 01.10.2022:</t>
    </r>
    <r>
      <rPr>
        <sz val="8"/>
        <rFont val="Arial"/>
        <family val="2"/>
        <charset val="204"/>
      </rPr>
      <t xml:space="preserve"> работы по освещению лыжной трассы приняты 28.09.2022 г. Работы по установке раздевалки для лыжников: - работы по ленточному фундаменту сделаны в объеме 60%, 07.10.2022 ожидается миксер для заливки ленточного фундаменты. 10.10.2022 начало установки первых венцов деревянной конструкции раздевалки</t>
    </r>
    <r>
      <rPr>
        <b/>
        <sz val="8"/>
        <rFont val="Arial"/>
        <family val="2"/>
        <charset val="204"/>
      </rPr>
      <t xml:space="preserve">
</t>
    </r>
    <r>
      <rPr>
        <u/>
        <sz val="8"/>
        <rFont val="Arial"/>
        <family val="2"/>
        <charset val="204"/>
      </rPr>
      <t xml:space="preserve">Администрация Печенгского муниц округа на 01.11.202: </t>
    </r>
    <r>
      <rPr>
        <sz val="8"/>
        <rFont val="Arial"/>
        <family val="2"/>
        <charset val="204"/>
      </rPr>
      <t xml:space="preserve"> закончено строительство первого этажа, ведется строительство второго этажа, возводятся стены из бруса. Заказаны оконные проемы, двери и ворота для гаража.</t>
    </r>
    <r>
      <rPr>
        <b/>
        <sz val="8"/>
        <rFont val="Arial"/>
        <family val="2"/>
        <charset val="204"/>
      </rPr>
      <t xml:space="preserve">
</t>
    </r>
    <r>
      <rPr>
        <u/>
        <sz val="8"/>
        <rFont val="Arial"/>
        <family val="2"/>
        <charset val="204"/>
      </rPr>
      <t>Администрация Печенгского муниц округа на 01.12.2022: р</t>
    </r>
    <r>
      <rPr>
        <sz val="8"/>
        <rFont val="Arial"/>
        <family val="2"/>
        <charset val="204"/>
      </rPr>
      <t>аботы по строительству домика-раздевалки приняты.</t>
    </r>
    <r>
      <rPr>
        <b/>
        <sz val="8"/>
        <rFont val="Arial"/>
        <family val="2"/>
        <charset val="204"/>
      </rPr>
      <t xml:space="preserve">
Администрация Печенгского муниц округа на 01.01.2023: выполнены работы по освещению лыжной трассы в г.Заполярный (работы приняты 28.09.2022, работы оплачены), выполнены работы по строительству домика-раздевалки для лыжников в г. Заполярный (работы приняты 01.12.2022, работы оплачены).</t>
    </r>
  </si>
  <si>
    <r>
      <t xml:space="preserve">Реконструкция спортивного комплекса Строитель в г. Заполярном
</t>
    </r>
    <r>
      <rPr>
        <b/>
        <sz val="8"/>
        <rFont val="Arial"/>
        <family val="2"/>
        <charset val="204"/>
      </rPr>
      <t>ПЛАН на 2024</t>
    </r>
  </si>
  <si>
    <t>Администрация Печенгского муниц округа: реконструкция спортивного комплекса запланирована на 2024 год</t>
  </si>
  <si>
    <r>
      <t xml:space="preserve">Капитальный ремонт Спортивного центра в п. Спутник
</t>
    </r>
    <r>
      <rPr>
        <b/>
        <sz val="8"/>
        <rFont val="Arial"/>
        <family val="2"/>
        <charset val="204"/>
      </rPr>
      <t>ЗАВЕРШЕНО В 2022</t>
    </r>
  </si>
  <si>
    <r>
      <rPr>
        <u/>
        <sz val="8"/>
        <rFont val="Arial"/>
        <family val="2"/>
        <charset val="204"/>
      </rPr>
      <t>МИНСТРОЙ на 01.08.2022: в</t>
    </r>
    <r>
      <rPr>
        <sz val="8"/>
        <rFont val="Arial"/>
        <family val="2"/>
        <charset val="204"/>
      </rPr>
      <t xml:space="preserve"> ходе приемки выполненных работ, состоявшейся 19.07.2022, комиссией установлено, что подрядчиком работы не выполнены в срок, установленный в соответствии с техническим заданием договора. Выявлены различные замечания, которые в настоящее время устраняются.</t>
    </r>
    <r>
      <rPr>
        <b/>
        <sz val="8"/>
        <rFont val="Arial"/>
        <family val="2"/>
        <charset val="204"/>
      </rPr>
      <t xml:space="preserve">
</t>
    </r>
    <r>
      <rPr>
        <u/>
        <sz val="8"/>
        <rFont val="Arial"/>
        <family val="2"/>
        <charset val="204"/>
      </rPr>
      <t>МИНСТРОЙ на 01.09.2022:</t>
    </r>
    <r>
      <rPr>
        <sz val="8"/>
        <rFont val="Arial"/>
        <family val="2"/>
        <charset val="204"/>
      </rPr>
      <t xml:space="preserve"> в настоящее время подрядной организацией устраняются замечания по фасаду здания. Комиссионная приемка работ - 06.09.2022. </t>
    </r>
    <r>
      <rPr>
        <b/>
        <sz val="8"/>
        <rFont val="Arial"/>
        <family val="2"/>
        <charset val="204"/>
      </rPr>
      <t xml:space="preserve">
</t>
    </r>
    <r>
      <rPr>
        <u/>
        <sz val="8"/>
        <rFont val="Arial"/>
        <family val="2"/>
        <charset val="204"/>
      </rPr>
      <t>МИНСТРОЙ на 01.10.2022:</t>
    </r>
    <r>
      <rPr>
        <sz val="8"/>
        <rFont val="Arial"/>
        <family val="2"/>
        <charset val="204"/>
      </rPr>
      <t xml:space="preserve"> в ходе приемки выполненных работ комиссией установлено, что подрядчиком работы не выполнены в срок, установленный в соответствии с техническим заданием договора. В настоящее время подрядной организацией устраняются замечания по фасаду здания. 
</t>
    </r>
    <r>
      <rPr>
        <b/>
        <sz val="8"/>
        <rFont val="Arial"/>
        <family val="2"/>
        <charset val="204"/>
      </rPr>
      <t xml:space="preserve">МИНСТРОЙ на 01.11.2022: работы на объекте завершены и приняты комиссией (акт сдачи-приемки от 11.10.2022). Ввиду невыполнения работ в срок, установленный контрактом, подрядчику начислена неустойка в размере 489 891,98 руб. </t>
    </r>
  </si>
  <si>
    <r>
      <t xml:space="preserve">Разработка программы реализации мастер-плана пгт Никель в части модернизации жилой застройки
</t>
    </r>
    <r>
      <rPr>
        <b/>
        <sz val="8"/>
        <rFont val="Arial"/>
        <family val="2"/>
        <charset val="204"/>
      </rPr>
      <t>ПРОДОЛЖАЕТСЯ</t>
    </r>
  </si>
  <si>
    <r>
      <rPr>
        <u/>
        <sz val="8"/>
        <rFont val="Arial"/>
        <family val="2"/>
        <charset val="204"/>
      </rPr>
      <t>МИНСТРОЙ: п</t>
    </r>
    <r>
      <rPr>
        <sz val="8"/>
        <rFont val="Arial"/>
        <family val="2"/>
        <charset val="204"/>
      </rPr>
      <t xml:space="preserve">роект запущен. Запрошено коммерческое предложение на реализацию Технического задания. По итогам разработки  программы реализации мастер-плана пгт. Никель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2022 год и на плановый период 2023-2024 годов».
</t>
    </r>
    <r>
      <rPr>
        <u/>
        <sz val="8"/>
        <rFont val="Arial"/>
        <family val="2"/>
        <charset val="204"/>
      </rPr>
      <t xml:space="preserve">МИНСТРОЙ на 01.09.2022: </t>
    </r>
    <r>
      <rPr>
        <sz val="8"/>
        <rFont val="Arial"/>
        <family val="2"/>
        <charset val="204"/>
      </rPr>
      <t xml:space="preserve"> в целях подготовки предложений для включения в проект закона Мурманской области «Об областном бюджете на 2023 год и на плановый период 2024-2025 годов» Минстроем направлен запрос от 10.06.2022 № 07-02/2266-АГ в АНО "Вторая школа" о предоставлении информации о потребности в бюджетных ассигнованиях, необходимых для реализации программы мастер-плана в пгт. Никель в части модернизации жилой застройки. 
</t>
    </r>
    <r>
      <rPr>
        <u/>
        <sz val="8"/>
        <rFont val="Arial"/>
        <family val="2"/>
        <charset val="204"/>
      </rPr>
      <t>МИНСТРОЙ на 01.10.2022:</t>
    </r>
    <r>
      <rPr>
        <sz val="8"/>
        <rFont val="Arial"/>
        <family val="2"/>
        <charset val="204"/>
      </rPr>
      <t xml:space="preserve">  до н.в. ответ не поступал. 
</t>
    </r>
    <r>
      <rPr>
        <u/>
        <sz val="8"/>
        <rFont val="Arial"/>
        <family val="2"/>
        <charset val="204"/>
      </rPr>
      <t>МИНСТРОЙ на 01.12.2022:</t>
    </r>
    <r>
      <rPr>
        <sz val="8"/>
        <rFont val="Arial"/>
        <family val="2"/>
        <charset val="204"/>
      </rPr>
      <t xml:space="preserve"> по информации предоставленной АНО "Вторая школа" мастер-план находится на доработке, в связи с чем оценить необходимый объем средств на его реализацию в настоящее время не представляется возможным.       </t>
    </r>
    <r>
      <rPr>
        <b/>
        <sz val="8"/>
        <rFont val="Arial"/>
        <family val="2"/>
        <charset val="204"/>
      </rPr>
      <t xml:space="preserve">  
</t>
    </r>
    <r>
      <rPr>
        <b/>
        <u/>
        <sz val="8"/>
        <rFont val="Arial"/>
        <family val="2"/>
        <charset val="204"/>
      </rPr>
      <t xml:space="preserve">МИНСТРОЙ на 01.01.2023: </t>
    </r>
    <r>
      <rPr>
        <b/>
        <sz val="8"/>
        <rFont val="Arial"/>
        <family val="2"/>
        <charset val="204"/>
      </rPr>
      <t xml:space="preserve">средства в областном бюджете на реализацию мастер плана не предусмотрены, в связи с непредоставлением мастер-плана в адрес Минстроя.
</t>
    </r>
    <r>
      <rPr>
        <u/>
        <sz val="8"/>
        <rFont val="Arial"/>
        <family val="2"/>
        <charset val="204"/>
      </rPr>
      <t>МИНСТРОЙ на 01.02.2023, 01.03.2023, 01.04.2023: без изменений</t>
    </r>
    <r>
      <rPr>
        <b/>
        <u/>
        <sz val="8"/>
        <rFont val="Arial"/>
        <family val="2"/>
        <charset val="204"/>
      </rPr>
      <t xml:space="preserve">
</t>
    </r>
    <r>
      <rPr>
        <u/>
        <sz val="8"/>
        <rFont val="Arial"/>
        <family val="2"/>
        <charset val="204"/>
      </rPr>
      <t>МИНСТРОЙ на 01.05.202</t>
    </r>
    <r>
      <rPr>
        <sz val="8"/>
        <rFont val="Arial"/>
        <family val="2"/>
        <charset val="204"/>
      </rPr>
      <t xml:space="preserve">3: без изменений </t>
    </r>
    <r>
      <rPr>
        <b/>
        <sz val="8"/>
        <rFont val="Arial"/>
        <family val="2"/>
        <charset val="204"/>
      </rPr>
      <t xml:space="preserve">
МИНСТРОЙ на 01.06.2023: без изменений 
</t>
    </r>
    <r>
      <rPr>
        <u/>
        <sz val="8"/>
        <rFont val="Arial"/>
        <family val="2"/>
        <charset val="204"/>
      </rPr>
      <t>Администрация Печенгского муниц округа:</t>
    </r>
    <r>
      <rPr>
        <sz val="8"/>
        <rFont val="Arial"/>
        <family val="2"/>
        <charset val="204"/>
      </rPr>
      <t xml:space="preserve"> мастер-план утвержден. Заключен договор с подрядной организацией на обследование домов. Проведен детальный осмотр технического состояния зданий и опредление прочности конструкций. Проектировщики осуществляют камеральную обработку информации. </t>
    </r>
    <r>
      <rPr>
        <b/>
        <sz val="8"/>
        <rFont val="Arial"/>
        <family val="2"/>
        <charset val="204"/>
      </rPr>
      <t xml:space="preserve">
</t>
    </r>
    <r>
      <rPr>
        <u/>
        <sz val="8"/>
        <rFont val="Arial"/>
        <family val="2"/>
        <charset val="204"/>
      </rPr>
      <t>Администрация Печенгского муниц округа на 01.09.2022: п</t>
    </r>
    <r>
      <rPr>
        <sz val="8"/>
        <rFont val="Arial"/>
        <family val="2"/>
        <charset val="204"/>
      </rPr>
      <t>родолжаются работы по обработке информации.</t>
    </r>
    <r>
      <rPr>
        <b/>
        <sz val="8"/>
        <rFont val="Arial"/>
        <family val="2"/>
        <charset val="204"/>
      </rPr>
      <t xml:space="preserve">
</t>
    </r>
    <r>
      <rPr>
        <u/>
        <sz val="8"/>
        <rFont val="Arial"/>
        <family val="2"/>
        <charset val="204"/>
      </rPr>
      <t>Администрация Печенгского муниц округа на 01.10.2022:</t>
    </r>
    <r>
      <rPr>
        <sz val="8"/>
        <rFont val="Arial"/>
        <family val="2"/>
        <charset val="204"/>
      </rPr>
      <t xml:space="preserve"> продолжается работа по планировочным решениям (с учетом перспектив выбытия жилого фонда). 29-30.09.2022 проведена рабочая встреча с разработчиками в целях обсуждения промежуточных результатов. Принято решение о проработке разработчиками организационно-правовых и финансовых механизмов, а также очередность реализации мероприятий по реновации пгт. Никель (срок - не позднее 15.11.2022).</t>
    </r>
    <r>
      <rPr>
        <b/>
        <sz val="8"/>
        <rFont val="Arial"/>
        <family val="2"/>
        <charset val="204"/>
      </rPr>
      <t xml:space="preserve">
</t>
    </r>
    <r>
      <rPr>
        <u/>
        <sz val="8"/>
        <rFont val="Arial"/>
        <family val="2"/>
        <charset val="204"/>
      </rPr>
      <t xml:space="preserve">Администрация Печенгского муниц округа на 01.11.2022: </t>
    </r>
    <r>
      <rPr>
        <sz val="8"/>
        <rFont val="Arial"/>
        <family val="2"/>
        <charset val="204"/>
      </rPr>
      <t xml:space="preserve">АНО "Вторая школа" переданы в администрацию Печенгского муниципального округа отчеты о результатах инструментальной проверки 55 жилых домов в пгт. Никель.
</t>
    </r>
    <r>
      <rPr>
        <u/>
        <sz val="8"/>
        <rFont val="Arial"/>
        <family val="2"/>
        <charset val="204"/>
      </rPr>
      <t>Администрация Печенгского муниц округа на 01.01.2023:</t>
    </r>
    <r>
      <rPr>
        <sz val="8"/>
        <rFont val="Arial"/>
        <family val="2"/>
        <charset val="204"/>
      </rPr>
      <t xml:space="preserve"> продолжается работа по организационно-правовым и финансовым механизмам.</t>
    </r>
    <r>
      <rPr>
        <b/>
        <sz val="8"/>
        <rFont val="Arial"/>
        <family val="2"/>
        <charset val="204"/>
      </rPr>
      <t xml:space="preserve">
</t>
    </r>
    <r>
      <rPr>
        <u/>
        <sz val="8"/>
        <rFont val="Arial"/>
        <family val="2"/>
        <charset val="204"/>
      </rPr>
      <t xml:space="preserve">Администрация Печенгского муниц округа на 01.02.2023: </t>
    </r>
    <r>
      <rPr>
        <sz val="8"/>
        <rFont val="Arial"/>
        <family val="2"/>
        <charset val="204"/>
      </rPr>
      <t xml:space="preserve">по договору, заключенному АНО "Центр социальных проектов "Вторая школа", прорабатываются организационно-правовые и финансовые механизмы, а также очередность мероприятий мастер-плана, уточнены решения по трансформации жилого фонда, осуществляется согласование (завершение этапа согласований в 1-ом полугодии 2023 года)
</t>
    </r>
    <r>
      <rPr>
        <u/>
        <sz val="8"/>
        <rFont val="Arial"/>
        <family val="2"/>
        <charset val="204"/>
      </rPr>
      <t>Администрация Печенгского муниц округа на 01.03.2023</t>
    </r>
    <r>
      <rPr>
        <b/>
        <sz val="8"/>
        <rFont val="Arial"/>
        <family val="2"/>
        <charset val="204"/>
      </rPr>
      <t>: 0</t>
    </r>
    <r>
      <rPr>
        <sz val="8"/>
        <rFont val="Arial"/>
        <family val="2"/>
        <charset val="204"/>
      </rPr>
      <t>9.02.2023 проведена рабочая встреча с разработчиками. Были выявлены замечания. Принято решение о доработке материалов</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продолжаются работы по доработке материалов в рамках договора, заключенному АНО "Центр социальных проектов "Вторая школа"</t>
    </r>
    <r>
      <rPr>
        <b/>
        <sz val="8"/>
        <rFont val="Arial"/>
        <family val="2"/>
        <charset val="204"/>
      </rPr>
      <t xml:space="preserve">
</t>
    </r>
    <r>
      <rPr>
        <u/>
        <sz val="8"/>
        <rFont val="Arial"/>
        <family val="2"/>
        <charset val="204"/>
      </rPr>
      <t>Администрация Печенгского муниц округа на 01.05.2023:</t>
    </r>
    <r>
      <rPr>
        <sz val="8"/>
        <rFont val="Arial"/>
        <family val="2"/>
        <charset val="204"/>
      </rPr>
      <t xml:space="preserve"> продолжаются работы по доработке материалов в рамках договора, заключенному АНО "Центр социальных проектов "Вторая школа"</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t>
    </r>
    <r>
      <rPr>
        <b/>
        <sz val="8"/>
        <rFont val="Arial"/>
        <family val="2"/>
        <charset val="204"/>
      </rPr>
      <t xml:space="preserve"> 
Администрация Печенгского муниц округа на 01.07.2023: без изменений</t>
    </r>
  </si>
  <si>
    <r>
      <t xml:space="preserve">Разработка программы реализации мастер-плана г. Заполярного в части модернизации жилой застройки
</t>
    </r>
    <r>
      <rPr>
        <b/>
        <sz val="8"/>
        <rFont val="Arial"/>
        <family val="2"/>
        <charset val="204"/>
      </rPr>
      <t>ПЛАН НА 2023 год</t>
    </r>
  </si>
  <si>
    <r>
      <rPr>
        <b/>
        <u/>
        <sz val="8"/>
        <rFont val="Arial"/>
        <family val="2"/>
        <charset val="204"/>
      </rPr>
      <t>МИНСТРОЙ на 01.01.2023</t>
    </r>
    <r>
      <rPr>
        <b/>
        <sz val="8"/>
        <rFont val="Arial"/>
        <family val="2"/>
        <charset val="204"/>
      </rPr>
      <t xml:space="preserve">: начало реализации 2023 год. По итогам разработки  программы реализации мастер-плана  г. Заполярный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2024 год и на плановый период 2025-2026 годов».
</t>
    </r>
    <r>
      <rPr>
        <u/>
        <sz val="8"/>
        <rFont val="Arial"/>
        <family val="2"/>
        <charset val="204"/>
      </rPr>
      <t>МИНСТРОЙ на 01.02.2023, 01.03.2023, 01.04.2023:</t>
    </r>
    <r>
      <rPr>
        <sz val="8"/>
        <rFont val="Arial"/>
        <family val="2"/>
        <charset val="204"/>
      </rPr>
      <t xml:space="preserve"> без изменений</t>
    </r>
    <r>
      <rPr>
        <b/>
        <sz val="8"/>
        <rFont val="Arial"/>
        <family val="2"/>
        <charset val="204"/>
      </rPr>
      <t xml:space="preserve">
</t>
    </r>
    <r>
      <rPr>
        <u/>
        <sz val="8"/>
        <rFont val="Arial"/>
        <family val="2"/>
        <charset val="204"/>
      </rPr>
      <t>МИНСТРОЙ на 01.05.2023</t>
    </r>
    <r>
      <rPr>
        <sz val="8"/>
        <rFont val="Arial"/>
        <family val="2"/>
        <charset val="204"/>
      </rPr>
      <t xml:space="preserve">: без изменений
</t>
    </r>
    <r>
      <rPr>
        <b/>
        <sz val="8"/>
        <rFont val="Arial"/>
        <family val="2"/>
        <charset val="204"/>
      </rPr>
      <t xml:space="preserve">МИНСТРОЙ на 01.06.2023: без изменений                                                                                                                                                                                                                                                                                                     
</t>
    </r>
    <r>
      <rPr>
        <u/>
        <sz val="8"/>
        <rFont val="Arial"/>
        <family val="2"/>
        <charset val="204"/>
      </rPr>
      <t>Администрация Печенгского муниц округа: р</t>
    </r>
    <r>
      <rPr>
        <sz val="8"/>
        <rFont val="Arial"/>
        <family val="2"/>
        <charset val="204"/>
      </rPr>
      <t>аботы запланированы на 2023 год</t>
    </r>
    <r>
      <rPr>
        <b/>
        <sz val="8"/>
        <rFont val="Arial"/>
        <family val="2"/>
        <charset val="204"/>
      </rPr>
      <t xml:space="preserve">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работа по заключению договора на разработку программы реализации мастер-плана.</t>
    </r>
    <r>
      <rPr>
        <b/>
        <sz val="8"/>
        <rFont val="Arial"/>
        <family val="2"/>
        <charset val="204"/>
      </rPr>
      <t xml:space="preserve">
</t>
    </r>
    <r>
      <rPr>
        <u/>
        <sz val="8"/>
        <rFont val="Arial"/>
        <family val="2"/>
        <charset val="204"/>
      </rPr>
      <t>Администрация Печенгского муниц округа на 01.03.2023:</t>
    </r>
    <r>
      <rPr>
        <sz val="8"/>
        <rFont val="Arial"/>
        <family val="2"/>
        <charset val="204"/>
      </rPr>
      <t xml:space="preserve"> АНО "Центр социальных проектов "Вторая школа" ведется работа по поиску исполнителя.   </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продолжается работа по поиску исполнителя.
</t>
    </r>
    <r>
      <rPr>
        <u/>
        <sz val="8"/>
        <rFont val="Arial"/>
        <family val="2"/>
        <charset val="204"/>
      </rPr>
      <t>Администрация Печенгского муниц округа на 01.05.2023</t>
    </r>
    <r>
      <rPr>
        <sz val="8"/>
        <rFont val="Arial"/>
        <family val="2"/>
        <charset val="204"/>
      </rPr>
      <t>: продолжается работа по поиску исполнителя.</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xml:space="preserve"> продолжается работа по поиску исполнителя.</t>
    </r>
    <r>
      <rPr>
        <b/>
        <sz val="8"/>
        <rFont val="Arial"/>
        <family val="2"/>
        <charset val="204"/>
      </rPr>
      <t xml:space="preserve">
Администрация Печенгского муниц округа на 01.07.2023: продолжается работа по поиску исполнителя.</t>
    </r>
  </si>
  <si>
    <r>
      <t xml:space="preserve">Снос аварийных зданий в пгт Никель и г. Заполярном
</t>
    </r>
    <r>
      <rPr>
        <b/>
        <sz val="8"/>
        <rFont val="Arial"/>
        <family val="2"/>
        <charset val="204"/>
      </rPr>
      <t>ПРОДОЛЖАЕТСЯ</t>
    </r>
  </si>
  <si>
    <r>
      <t xml:space="preserve">МИНСТРОЙ: В 2021 году снесено 4 МКД.    
</t>
    </r>
    <r>
      <rPr>
        <u/>
        <sz val="8"/>
        <rFont val="Arial"/>
        <family val="2"/>
        <charset val="204"/>
      </rPr>
      <t>Администрация Печенгского муниц округа:</t>
    </r>
    <r>
      <rPr>
        <sz val="8"/>
        <rFont val="Arial"/>
        <family val="2"/>
        <charset val="204"/>
      </rPr>
      <t xml:space="preserve"> работы, запланированные на 2021 год,  выполнены в полном объеме. Проведена работа о признании жилых домов аварийными по адресу: п.Никель, ул. Октябрьская, дд  8,10, ул. 14 Армии, дд 3,5, ул. 3 Линия, д. 7; объекта незавершенного строительства по адресу: г. Заполярный, ул. Бабикова, д. 24. Принято решение Совета депутатов Печенгского муниципального округа от 18.02.2022 №275 о сносе аварийных объектов. В 2021 году снесены аварийные дома в пгт. Никель, ул. Спортивная, дома 1, 3, 5, 6. Снос аварийных объектов запланирован на 2023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подготовительная работа по заключению договоров на снос аварийных домов - переговоры с потенциальными подрядчиками, администрацией Печенгского муниципального округа.
</t>
    </r>
    <r>
      <rPr>
        <u/>
        <sz val="8"/>
        <rFont val="Arial"/>
        <family val="2"/>
        <charset val="204"/>
      </rPr>
      <t>Администрация Печенгского муниц округа на 01.03.2023:</t>
    </r>
    <r>
      <rPr>
        <sz val="8"/>
        <rFont val="Arial"/>
        <family val="2"/>
        <charset val="204"/>
      </rPr>
      <t xml:space="preserve"> АНО "Центр социальных проектов "Вторая школа" ведется работа по поиску исполнителя.  </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АНО "Центр социальных проектов "Вторая школа" проводится работа по поиску исполнителя для разработки плана производства работ.
</t>
    </r>
    <r>
      <rPr>
        <u/>
        <sz val="8"/>
        <rFont val="Arial"/>
        <family val="2"/>
        <charset val="204"/>
      </rPr>
      <t>Администрация Печенгского муниц округа на  01.05.2023</t>
    </r>
    <r>
      <rPr>
        <sz val="8"/>
        <rFont val="Arial"/>
        <family val="2"/>
        <charset val="204"/>
      </rPr>
      <t>: без изменени</t>
    </r>
    <r>
      <rPr>
        <b/>
        <sz val="8"/>
        <rFont val="Arial"/>
        <family val="2"/>
        <charset val="204"/>
      </rPr>
      <t xml:space="preserve">й 
</t>
    </r>
    <r>
      <rPr>
        <u/>
        <sz val="8"/>
        <rFont val="Arial"/>
        <family val="2"/>
        <charset val="204"/>
      </rPr>
      <t>Администрация Печенгского муниц округа на  01.06.2023</t>
    </r>
    <r>
      <rPr>
        <sz val="8"/>
        <rFont val="Arial"/>
        <family val="2"/>
        <charset val="204"/>
      </rPr>
      <t>: без изменений</t>
    </r>
    <r>
      <rPr>
        <b/>
        <sz val="8"/>
        <rFont val="Arial"/>
        <family val="2"/>
        <charset val="204"/>
      </rPr>
      <t xml:space="preserve">  
Администрация Печенгского муниц округа на 01.07.2023: АНО "Центр социальных проектов "Вторая школа" заключен договор от 02.06.2023 №СД2 на разработку проектов организации работ по сносу объектов капитального строительства. Подрядчик ООО "ВАРИАНТ". Договором предсмотрена разработка проектов организации работ по сносу (демонтажу) 6 зданий, расположенных по адресу: пгт. Никель, ул. Октябрьская, дома 8,10; ул. 14 Армии, дома 3,5; ул. 3 Линия, д, 7; ул. Бабикова, д. 24А. Стоимость работ по договору 420 000,00 руб. Срок выполнения работ по договору 45 календарных дней с даты заключения договора (16.07.2023)                                                                                                                               </t>
    </r>
  </si>
  <si>
    <r>
      <t>Капитальный ремонт домов в поселке Спутник, пгт Печенга, поселке 19 км</t>
    </r>
    <r>
      <rPr>
        <i/>
        <sz val="7"/>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r>
      <rPr>
        <sz val="8"/>
        <rFont val="Arial"/>
        <family val="2"/>
        <charset val="204"/>
      </rPr>
      <t xml:space="preserve">
</t>
    </r>
    <r>
      <rPr>
        <b/>
        <sz val="8"/>
        <rFont val="Arial"/>
        <family val="2"/>
        <charset val="204"/>
      </rPr>
      <t>ЗАВЕРШЕНО В 2021 году</t>
    </r>
  </si>
  <si>
    <t>МИНСТРОЙ: мероприятие выполнено в 2021 году.</t>
  </si>
  <si>
    <r>
      <t xml:space="preserve">
Капитальный ремонт домов в поселке Спутник, пгт Печенга, поселке 19 км </t>
    </r>
    <r>
      <rPr>
        <i/>
        <sz val="7"/>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r>
      <rPr>
        <sz val="8"/>
        <rFont val="Arial"/>
        <family val="2"/>
        <charset val="204"/>
      </rPr>
      <t xml:space="preserve">
</t>
    </r>
    <r>
      <rPr>
        <b/>
        <sz val="8"/>
        <rFont val="Arial"/>
        <family val="2"/>
        <charset val="204"/>
      </rPr>
      <t>ЗАВЕРШЕНО В 2022 году</t>
    </r>
  </si>
  <si>
    <t>МИНСТРОЙ: работы завершены в полном объеме.
Финансирование работ произведено в апреле 2022 г. в полном объеме за счет средств областного бюджета.</t>
  </si>
  <si>
    <r>
      <t xml:space="preserve">Реконструкция системы теплоснабжения пгт Никель
</t>
    </r>
    <r>
      <rPr>
        <b/>
        <sz val="8"/>
        <rFont val="Arial"/>
        <family val="2"/>
        <charset val="204"/>
      </rPr>
      <t>ПРОДОЛЖАЕТСЯ</t>
    </r>
  </si>
  <si>
    <r>
      <rPr>
        <u/>
        <sz val="8"/>
        <rFont val="Arial"/>
        <family val="2"/>
        <charset val="204"/>
      </rPr>
      <t>МИНЭНЕРГО, Администрация Печенгского муниц округа на 01.08.2022:</t>
    </r>
    <r>
      <rPr>
        <sz val="8"/>
        <rFont val="Arial"/>
        <family val="2"/>
        <charset val="204"/>
      </rPr>
      <t xml:space="preserve"> произведена корректировка схемы теплоснабжения. В целях заключения концессионного соглашения ведется работа с потенциальным концедентом (Россети). Потенциальный концедент разрабатывает концепцию теплоснабжения. На 01.08.2022 года концепция теплоснабжения на рассмотрение в Минэнерго не предоставлена. 
</t>
    </r>
    <r>
      <rPr>
        <u/>
        <sz val="8"/>
        <rFont val="Arial"/>
        <family val="2"/>
        <charset val="204"/>
      </rPr>
      <t>Администрация Печенгского муниц округа на 01.09.2022:</t>
    </r>
    <r>
      <rPr>
        <sz val="8"/>
        <rFont val="Arial"/>
        <family val="2"/>
        <charset val="204"/>
      </rPr>
      <t xml:space="preserve"> концепция теплоснабжения на рассмотрение в Минэнерго не предоставлена. Администрацией Печенгского округа направлено письмо в ПАО "Россети Северо-Запад" о заинтересованности участия в проекте ПАО «Россети Северо-Запад» в качестве концессионера. </t>
    </r>
    <r>
      <rPr>
        <b/>
        <sz val="8"/>
        <rFont val="Arial"/>
        <family val="2"/>
        <charset val="204"/>
      </rPr>
      <t xml:space="preserve">
</t>
    </r>
    <r>
      <rPr>
        <u/>
        <sz val="8"/>
        <rFont val="Arial"/>
        <family val="2"/>
        <charset val="204"/>
      </rPr>
      <t xml:space="preserve">Администрация Печенгского муниц округа на 01.12.2022: </t>
    </r>
    <r>
      <rPr>
        <sz val="8"/>
        <rFont val="Arial"/>
        <family val="2"/>
        <charset val="204"/>
      </rPr>
      <t xml:space="preserve">без изменений. </t>
    </r>
    <r>
      <rPr>
        <b/>
        <sz val="8"/>
        <rFont val="Arial"/>
        <family val="2"/>
        <charset val="204"/>
      </rPr>
      <t xml:space="preserve">      
</t>
    </r>
    <r>
      <rPr>
        <u/>
        <sz val="8"/>
        <rFont val="Arial"/>
        <family val="2"/>
        <charset val="204"/>
      </rPr>
      <t xml:space="preserve">Администрация Печенгского муниц округа на 01.02.2023: </t>
    </r>
    <r>
      <rPr>
        <sz val="8"/>
        <rFont val="Arial"/>
        <family val="2"/>
        <charset val="204"/>
      </rPr>
      <t xml:space="preserve">Администрацией Печенгского муниципального округа подготовлено письмо в адрес АО "Мурманэнергосбыт" с предложением о предаче имущества (котельной), находящейся в собственности  ООО "Никельская теплоснабжающая организация" (далее - ООО "НТО") АО "Мурманэнергосбыт". Рассматривается несколько вариантов реализации мероприятий Планов-графиков (дорожных карт) по организации теплоснабжения пгт. Никель на базе имущественного комплекса котельной  ООО "НТО". Письмо находится на согласовании у Главы Печенгского муниципального округа. </t>
    </r>
    <r>
      <rPr>
        <b/>
        <sz val="8"/>
        <rFont val="Arial"/>
        <family val="2"/>
        <charset val="204"/>
      </rPr>
      <t xml:space="preserve">
</t>
    </r>
    <r>
      <rPr>
        <u/>
        <sz val="8"/>
        <rFont val="Arial"/>
        <family val="2"/>
        <charset val="204"/>
      </rPr>
      <t>Администрация Печенгского муниц округа на 01.03.2023:</t>
    </r>
    <r>
      <rPr>
        <sz val="8"/>
        <rFont val="Arial"/>
        <family val="2"/>
        <charset val="204"/>
      </rPr>
      <t xml:space="preserve">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t>
    </r>
    <r>
      <rPr>
        <b/>
        <sz val="8"/>
        <rFont val="Arial"/>
        <family val="2"/>
        <charset val="204"/>
      </rPr>
      <t xml:space="preserve">                                           
</t>
    </r>
    <r>
      <rPr>
        <sz val="8"/>
        <rFont val="Arial"/>
        <family val="2"/>
        <charset val="204"/>
      </rPr>
      <t xml:space="preserve">Администрация Печенгского муниц округа на 01.04.2023: Получен ответ от АО "Мурманэнергосбыт" о совершении сделок с учетом требований действующего законодательства. В целях выполнения поручения Губернатора Мурманской области (протокол совещания Губернатора Мурманской области от 03.03.2023) проведена инвентаризация имущества котельной. Результаты проведения инвентаризации планируются к  передаче в Минэнерго и ЖКХ 03.04.2023. Совместно с ИОГВ Мурманской области проводилась работа по предложениям для включения в соглашение о сотрудничестве между Правительством Мурманской области и ПАО "ГМК "Норильский никель".
</t>
    </r>
    <r>
      <rPr>
        <u/>
        <sz val="8"/>
        <rFont val="Arial"/>
        <family val="2"/>
        <charset val="204"/>
      </rPr>
      <t>Администрация Печенгского муниц округа на 01.05.2023:</t>
    </r>
    <r>
      <rPr>
        <sz val="8"/>
        <rFont val="Arial"/>
        <family val="2"/>
        <charset val="204"/>
      </rPr>
      <t xml:space="preserve"> В адрес АНО "Центр социальных проектов "Вторая школа" направлено тех.задание для поиска подрядчика для заключения договора на выполнение работ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t>
    </r>
    <r>
      <rPr>
        <b/>
        <sz val="8"/>
        <rFont val="Arial"/>
        <family val="2"/>
        <charset val="204"/>
      </rPr>
      <t xml:space="preserve">
Администрация Печенгского муниц округа на 01.07.2023: 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t>
    </r>
    <r>
      <rPr>
        <u/>
        <sz val="8"/>
        <rFont val="Arial"/>
        <family val="2"/>
        <charset val="204"/>
      </rPr>
      <t>АО Корпорация развития МО на 01.11.2022:</t>
    </r>
    <r>
      <rPr>
        <sz val="8"/>
        <rFont val="Arial"/>
        <family val="2"/>
        <charset val="204"/>
      </rPr>
      <t xml:space="preserve"> Ожидается получение финансовой модели по проекту от ООО "ИнСистем"  до 01.12.2022. </t>
    </r>
    <r>
      <rPr>
        <b/>
        <sz val="8"/>
        <rFont val="Arial"/>
        <family val="2"/>
        <charset val="204"/>
      </rPr>
      <t xml:space="preserve">
</t>
    </r>
    <r>
      <rPr>
        <u/>
        <sz val="8"/>
        <rFont val="Arial"/>
        <family val="2"/>
        <charset val="204"/>
      </rPr>
      <t>АО Корпорация развития МО на 01.12.2022:</t>
    </r>
    <r>
      <rPr>
        <sz val="8"/>
        <rFont val="Arial"/>
        <family val="2"/>
        <charset val="204"/>
      </rPr>
      <t xml:space="preserve"> ООО "ИнСистем" после внутренней оценки отказалось от реализации проекта из-за невыгодных экономических условий проекта.</t>
    </r>
    <r>
      <rPr>
        <b/>
        <sz val="8"/>
        <rFont val="Arial"/>
        <family val="2"/>
        <charset val="204"/>
      </rPr>
      <t xml:space="preserve">
</t>
    </r>
    <r>
      <rPr>
        <u/>
        <sz val="8"/>
        <rFont val="Arial"/>
        <family val="2"/>
        <charset val="204"/>
      </rPr>
      <t>АО Корпорация развития МО на 01.01.2023:</t>
    </r>
    <r>
      <rPr>
        <sz val="8"/>
        <rFont val="Arial"/>
        <family val="2"/>
        <charset val="204"/>
      </rPr>
      <t xml:space="preserve"> Решается вопрос по поиску нового инвестора.</t>
    </r>
    <r>
      <rPr>
        <b/>
        <sz val="8"/>
        <rFont val="Arial"/>
        <family val="2"/>
        <charset val="204"/>
      </rPr>
      <t xml:space="preserve">
</t>
    </r>
    <r>
      <rPr>
        <u/>
        <sz val="8"/>
        <rFont val="Arial"/>
        <family val="2"/>
        <charset val="204"/>
      </rPr>
      <t>АО Корпорация развития МО на 01.02.2023:</t>
    </r>
    <r>
      <rPr>
        <sz val="8"/>
        <rFont val="Arial"/>
        <family val="2"/>
        <charset val="204"/>
      </rPr>
      <t xml:space="preserve"> Администрацией Печенгского муниципального округа подготовлено письмо  в адрес АО "Мурманэнергосбыт"  с предложением о передаче имущества (котельной), находящейся в собственности  ООО "Никельская теплоснабжающая организация" в АО "Мурманэнергосбыт" (находится на подписи Главы Печенгского муниципалного округа, не направлено).  </t>
    </r>
    <r>
      <rPr>
        <b/>
        <sz val="8"/>
        <rFont val="Arial"/>
        <family val="2"/>
        <charset val="204"/>
      </rPr>
      <t xml:space="preserve">    
</t>
    </r>
    <r>
      <rPr>
        <u/>
        <sz val="8"/>
        <rFont val="Arial"/>
        <family val="2"/>
        <charset val="204"/>
      </rPr>
      <t>АО Корпорация развития МО на 01.03.2023:</t>
    </r>
    <r>
      <rPr>
        <sz val="8"/>
        <rFont val="Arial"/>
        <family val="2"/>
        <charset val="204"/>
      </rPr>
      <t xml:space="preserve">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                                                                                                     
</t>
    </r>
    <r>
      <rPr>
        <u/>
        <sz val="8"/>
        <rFont val="Arial"/>
        <family val="2"/>
        <charset val="204"/>
      </rPr>
      <t>АО Корпорация развития МО на 01.04.2023</t>
    </r>
    <r>
      <rPr>
        <sz val="8"/>
        <rFont val="Arial"/>
        <family val="2"/>
        <charset val="204"/>
      </rPr>
      <t xml:space="preserve">: По итогам совещания под председательством ГМО  (протокол совещания Губернатора Мурманской области от 03.03.2023) принято решение передать котельную в областную собственность для дальнейшей передачи в УК МЭС. Получен ответ от АО "Мурманэнергосбыт" о совершении сделок с учетом требований действующего законодательства. </t>
    </r>
    <r>
      <rPr>
        <b/>
        <sz val="8"/>
        <rFont val="Arial"/>
        <family val="2"/>
        <charset val="204"/>
      </rPr>
      <t xml:space="preserve">
По состоянии на 31.03.2023 проводится инвентаризация.
</t>
    </r>
    <r>
      <rPr>
        <u/>
        <sz val="8"/>
        <rFont val="Arial"/>
        <family val="2"/>
        <charset val="204"/>
      </rPr>
      <t>Корпорация развития МО на 01.05.2023:</t>
    </r>
    <r>
      <rPr>
        <sz val="8"/>
        <rFont val="Arial"/>
        <family val="2"/>
        <charset val="204"/>
      </rPr>
      <t xml:space="preserve"> В адрес АНО "Центр социальных проектов "Вторая школа" направлено техническое задание для поиска подрядчика для заключения договора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t>
    </r>
    <r>
      <rPr>
        <b/>
        <sz val="8"/>
        <rFont val="Arial"/>
        <family val="2"/>
        <charset val="204"/>
      </rPr>
      <t xml:space="preserve">
</t>
    </r>
    <r>
      <rPr>
        <u/>
        <sz val="8"/>
        <rFont val="Arial"/>
        <family val="2"/>
        <charset val="204"/>
      </rPr>
      <t>Корпорация развития МО на 01.06.2023:</t>
    </r>
    <r>
      <rPr>
        <b/>
        <sz val="8"/>
        <rFont val="Arial"/>
        <family val="2"/>
        <charset val="204"/>
      </rPr>
      <t xml:space="preserve"> </t>
    </r>
    <r>
      <rPr>
        <sz val="8"/>
        <rFont val="Arial"/>
        <family val="2"/>
        <charset val="204"/>
      </rPr>
      <t>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t>
    </r>
    <r>
      <rPr>
        <b/>
        <sz val="8"/>
        <rFont val="Arial"/>
        <family val="2"/>
        <charset val="204"/>
      </rPr>
      <t xml:space="preserve">
Корпорация развития МО на 01.07.2023: 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t>
    </r>
  </si>
  <si>
    <r>
      <t xml:space="preserve">Реконструкция системы водоснабжения пгт Никель
</t>
    </r>
    <r>
      <rPr>
        <b/>
        <sz val="8"/>
        <rFont val="Arial"/>
        <family val="2"/>
        <charset val="204"/>
      </rPr>
      <t>ПРОДОЛЖАЕТСЯ</t>
    </r>
  </si>
  <si>
    <r>
      <t xml:space="preserve">МИНЭНЕРГО и Администрация Печенгского муниц округа на 01.08.2022: 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Процесс заключения договора приостановлен в связи с возникшими новыми требованиями. Администрацией составлено техническое задание, согласовано с АО КГМК, направлено в АНО Вторая школа для поиска подрядчика (проектирование до 30.12). На 01.08.2022 - поик подрядчика продолжается.
Администрация Печенгского муниц округа на 01.09.2022:  АНО "Центр социальных проектов "Вторая школа" определен подрядчик, проводится работа по заключению договора с подрядчиком.
Администрация Печенгского муниц округа на 01.10.2022: актуализировано техническое задание, ведется работа по заключению договора на проектирование (ориентировочный срок заключения договора до 10.10.2022).
Администрация Печенгского муниц округа на 01.11.2022: заключен договор на выполнение работ по инженерным изысканиям от 04.10.2022 № В-1. Ведутся геологические и геодезические работы. 
</t>
    </r>
    <r>
      <rPr>
        <b/>
        <u/>
        <sz val="8"/>
        <rFont val="Arial"/>
        <family val="2"/>
        <charset val="204"/>
      </rPr>
      <t>Администрация Печенгского муниц округа на 01.01.2023</t>
    </r>
    <r>
      <rPr>
        <b/>
        <sz val="8"/>
        <rFont val="Arial"/>
        <family val="2"/>
        <charset val="204"/>
      </rPr>
      <t xml:space="preserve">: продолжается выполнение работ по инженерным изысканиям (срок выполнения работ - 190 дней с даты заключения договора от 04.10.2022 № В-1) без учета прохождения государственной экспертизы).   
</t>
    </r>
    <r>
      <rPr>
        <b/>
        <u/>
        <sz val="8"/>
        <rFont val="Arial"/>
        <family val="2"/>
        <charset val="204"/>
      </rPr>
      <t>Администрация Печенгского муниц округа на 01.02.2023</t>
    </r>
    <r>
      <rPr>
        <b/>
        <sz val="8"/>
        <rFont val="Arial"/>
        <family val="2"/>
        <charset val="204"/>
      </rPr>
      <t xml:space="preserve">: продолжается выполнение работ по договору от 04.10.2022 №В-1, заключенному АНО "Центр социальных проектов "Вторая школа". 
</t>
    </r>
    <r>
      <rPr>
        <b/>
        <u/>
        <sz val="8"/>
        <rFont val="Arial"/>
        <family val="2"/>
        <charset val="204"/>
      </rPr>
      <t>Администрация Печенгского муниц округа на 01.03.202</t>
    </r>
    <r>
      <rPr>
        <b/>
        <sz val="8"/>
        <rFont val="Arial"/>
        <family val="2"/>
        <charset val="204"/>
      </rPr>
      <t xml:space="preserve">3: продолжается выполнение работ по договору от 04.10.2022 №В-1, заключенному АНО "Центр социальных проектов "Вторая школа" на выполнение инженерных изысканий и разработке проектно-сметной документации по объекту: "Реконструкция водовода от озера Лучломполо к хозяйственно-питьевым резервуарам".  Требования к выделению этапов реконструкции объекта: требуется выделить два этапа, 1 этап - реконструкция водовода, 2 этап - строительство насосной станции повышения давления. Требования к основным технико-экономическим показателям объекта: устройство камеры в точке присоединения к существующему водозабору озера Лучломполо; строительство водовода в двухтрубном исполнении из труб SDR ПНД ПЭ по ГОСТ 18599-2001 "Трубы напорные из полиэтилена. Технические условия", протяженностью ориентировочно 7750 м; установка насосной станции повышения давления; планируемая производственная мощность - построенной сети водоснабжения - определяется проектом по согласованию с заказчиком.                                                                                                                                                           
</t>
    </r>
    <r>
      <rPr>
        <b/>
        <u/>
        <sz val="8"/>
        <rFont val="Arial"/>
        <family val="2"/>
        <charset val="204"/>
      </rPr>
      <t>Администрация Печенгского муниц округа на  01.04.2023</t>
    </r>
    <r>
      <rPr>
        <b/>
        <sz val="8"/>
        <rFont val="Arial"/>
        <family val="2"/>
        <charset val="204"/>
      </rPr>
      <t xml:space="preserve">: продолжается выполнение работ по договору от 04.10.2022 №В-1. Работы выполнены на 70%.
</t>
    </r>
    <r>
      <rPr>
        <b/>
        <u/>
        <sz val="8"/>
        <rFont val="Arial"/>
        <family val="2"/>
        <charset val="204"/>
      </rPr>
      <t>Администрация Печенгского муниц округа на  01.05.202</t>
    </r>
    <r>
      <rPr>
        <b/>
        <sz val="8"/>
        <rFont val="Arial"/>
        <family val="2"/>
        <charset val="204"/>
      </rPr>
      <t xml:space="preserve">3: продолжается выполнение работ по договору от 04.10.2022 №В-1. Работы выполнены на 90%.
</t>
    </r>
    <r>
      <rPr>
        <b/>
        <u/>
        <sz val="8"/>
        <rFont val="Arial"/>
        <family val="2"/>
        <charset val="204"/>
      </rPr>
      <t>Администрация Печенгского муниц округа на 01.06.202</t>
    </r>
    <r>
      <rPr>
        <b/>
        <sz val="8"/>
        <rFont val="Arial"/>
        <family val="2"/>
        <charset val="204"/>
      </rPr>
      <t xml:space="preserve">3: продолжаются работы по договору от 04.10.2022 № В-1, работы выполнены на 93%.
Администрация Печенгского муниц округа на 01.07.2023: продолжаются работы по договору от 04.10.2022 № В-1, работы выполнены на 94%.
</t>
    </r>
    <r>
      <rPr>
        <b/>
        <u/>
        <sz val="8"/>
        <rFont val="Arial"/>
        <family val="2"/>
        <charset val="204"/>
      </rPr>
      <t>АО Корпорация развития МО на 01.11.2022:</t>
    </r>
    <r>
      <rPr>
        <b/>
        <sz val="8"/>
        <rFont val="Arial"/>
        <family val="2"/>
        <charset val="204"/>
      </rPr>
      <t xml:space="preserve"> Проводится процедура конкурсного управления в отношении МУП "Сети Никеля", на балансе которого находятся сети водоснабжения и водоотведения. 
</t>
    </r>
    <r>
      <rPr>
        <b/>
        <u/>
        <sz val="8"/>
        <rFont val="Arial"/>
        <family val="2"/>
        <charset val="204"/>
      </rPr>
      <t>АО Корпорация развития МО на 01.12.2022</t>
    </r>
    <r>
      <rPr>
        <b/>
        <sz val="8"/>
        <rFont val="Arial"/>
        <family val="2"/>
        <charset val="204"/>
      </rPr>
      <t xml:space="preserve">: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t>
    </r>
    <r>
      <rPr>
        <b/>
        <u/>
        <sz val="8"/>
        <rFont val="Arial"/>
        <family val="2"/>
        <charset val="204"/>
      </rPr>
      <t>АО Корпорация развития МО на 01.01.2023</t>
    </r>
    <r>
      <rPr>
        <b/>
        <sz val="8"/>
        <rFont val="Arial"/>
        <family val="2"/>
        <charset val="204"/>
      </rPr>
      <t xml:space="preserve">: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Ориентировочный срок инженерных изысканий - март 2023 г.
</t>
    </r>
    <r>
      <rPr>
        <b/>
        <u/>
        <sz val="8"/>
        <rFont val="Arial"/>
        <family val="2"/>
        <charset val="204"/>
      </rPr>
      <t>АО Корпорация развития МО на 01.02.2023</t>
    </r>
    <r>
      <rPr>
        <b/>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b/>
        <u/>
        <sz val="8"/>
        <rFont val="Arial"/>
        <family val="2"/>
        <charset val="204"/>
      </rPr>
      <t>АО Корпорация развития МО на 01.03.2023</t>
    </r>
    <r>
      <rPr>
        <b/>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b/>
        <u/>
        <sz val="8"/>
        <rFont val="Arial"/>
        <family val="2"/>
        <charset val="204"/>
      </rPr>
      <t>АО Корпорация развития МО на 01.04.2023</t>
    </r>
    <r>
      <rPr>
        <b/>
        <sz val="8"/>
        <rFont val="Arial"/>
        <family val="2"/>
        <charset val="204"/>
      </rPr>
      <t xml:space="preserve">: продолжается выполнение работ по договору от 04.10.2022 №В-1. Работы выполнены на 70%. 
</t>
    </r>
    <r>
      <rPr>
        <b/>
        <u/>
        <sz val="8"/>
        <rFont val="Arial"/>
        <family val="2"/>
        <charset val="204"/>
      </rPr>
      <t>АО Корпорация развития МО на 01.05.2023</t>
    </r>
    <r>
      <rPr>
        <sz val="8"/>
        <rFont val="Arial"/>
        <family val="2"/>
        <charset val="204"/>
      </rPr>
      <t>: продолжается выполнение работ по договору от 04.10.2022 №В-1. Работы выполнены на 90%.</t>
    </r>
    <r>
      <rPr>
        <b/>
        <sz val="8"/>
        <rFont val="Arial"/>
        <family val="2"/>
        <charset val="204"/>
      </rPr>
      <t xml:space="preserve"> 
</t>
    </r>
    <r>
      <rPr>
        <u/>
        <sz val="8"/>
        <rFont val="Arial"/>
        <family val="2"/>
        <charset val="204"/>
      </rPr>
      <t xml:space="preserve">АО Корпорация развития МО на 01.06.2023: </t>
    </r>
    <r>
      <rPr>
        <sz val="8"/>
        <rFont val="Arial"/>
        <family val="2"/>
        <charset val="204"/>
      </rPr>
      <t>продолжаются работы по договору от 04.10.2022 № В-1, работы выполнены на 93%</t>
    </r>
    <r>
      <rPr>
        <b/>
        <sz val="8"/>
        <rFont val="Arial"/>
        <family val="2"/>
        <charset val="204"/>
      </rPr>
      <t xml:space="preserve">.
АО Корпорация развития МО на 01.07.2023: продолжаются работы по договору от 04.10.2022 № В-1, работы выполнены на 94%.
</t>
    </r>
  </si>
  <si>
    <r>
      <t xml:space="preserve">Реконструкция канализационных очистных сооружений пгт Никель и г. Заполярного
</t>
    </r>
    <r>
      <rPr>
        <b/>
        <sz val="8"/>
        <rFont val="Arial"/>
        <family val="2"/>
        <charset val="204"/>
      </rPr>
      <t>ПРОДОЛЖАЕТСЯ</t>
    </r>
  </si>
  <si>
    <r>
      <t xml:space="preserve">МИНЭНЕРГО, Администрация Печенгского муниц округа на 01.09.2022: откорректирована схема водоотведения г. Заполярный и п. Никель. Ведется сбор информации для разработки проектной документации. Совместно с АО Корпорация развития Мурманской области ведется поиск инвесторов. Срок заключение договора на обследование очистных сооружений до 15.09.2022 года. Составление технического задания на проектирование до 30.09.2022 года. Продолжается работа по поиску инвестора.
Администрация Печенгского муниц округа на 01.11.2022:  по г. Заполярный - подготовлено техническое задание на проектирование. Выполнены инженерно-геодезические изыскания. Заключены договоры: на выполнение проектных работ (срок выполнения 20.12.2022);  на выполнение инженерно-гидрометеорологических изысканий (срок выполнения - 09.12.2022), инженерно-экологических изысканий (срок выполнения - 20.12.2022). По пгт. Никель: ведется работа по сбору информации и актуализации данных для составления технического задания. 
Администрация Печенгского муниц округа на 01.12.2022: по г. Заполярный -  продолжается выполнение работ по заключенным ранее договорам (договоры заключены АО "Городские сети" для подготовки проектной документации по объекту "Строительство очистных сооружений на о. Поло-Ярви для очистки воды от железа, никеля и цветности"); по пгт. Никель - продолжаются работы по сбору информации и актуализации данных технического задания.
Администрация Печенгского муниц округа на 01.01.2023:  по г. Заполярный - 01.12.2022 заключен договор о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выплачен аванс 170 000,00 руб.). К договору на выполнение проектных работ заключено дополнительное соглашение (срок выполнения продлен до 30.06.2023). Выполнены: инженерно-гидрометеорологических изыскания (оплата работ по договору в размере 385 000,00 руб. будет в 2023 году), инженерно-экологических изысканий (оплата работ по договору в размере 630 000,00 руб. будет в 2023 году); по пгт. Никель - продолжаются работы по сбору информации и актуализации данных технического задания. 
Администрация Печенгского муниц округа на 01.02.2023: по пгт. Никель: продолжается работа по составлению технического задания. По г. Заполярный - продолжаются работы по договорам, заключенным АО "Городские сети"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В январе АО "Городские сети" оплачены выполненные работы в декабре 2022 года по договорам: инженерно-гидрометеорологических изыскания (оплата работ по договору в размере 385 000,00 руб.),  инженерно-экологических изысканий (оплата работ по договору в размере 630 000,00 руб.). 
Администрация Печенгского муниц округа на 01.03.2023: по пгт. Никель - продолжается работа по составлению технического задания.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01.04.2023: по пгт. Никель:  составлено техническое задание и направлено на согласование ресурсноснабжающей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b/>
        <u/>
        <sz val="8"/>
        <rFont val="Arial"/>
        <family val="2"/>
        <charset val="204"/>
      </rPr>
      <t>Администрация Печенгского муниц округа на 01.05.2023:</t>
    </r>
    <r>
      <rPr>
        <sz val="8"/>
        <rFont val="Arial"/>
        <family val="2"/>
        <charset val="204"/>
      </rPr>
      <t xml:space="preserve"> по пгт. Никель: техническое задание на согласовании ресурсноснабжающей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t>
    </r>
    <r>
      <rPr>
        <b/>
        <sz val="8"/>
        <rFont val="Arial"/>
        <family val="2"/>
        <charset val="204"/>
      </rPr>
      <t xml:space="preserve">
</t>
    </r>
    <r>
      <rPr>
        <u/>
        <sz val="8"/>
        <rFont val="Arial"/>
        <family val="2"/>
        <charset val="204"/>
      </rPr>
      <t xml:space="preserve">Администрация Печенгского муниц округа на 01.06.2023: </t>
    </r>
    <r>
      <rPr>
        <sz val="8"/>
        <rFont val="Arial"/>
        <family val="2"/>
        <charset val="204"/>
      </rPr>
      <t>по пгт. Никель:  техническое задание согласовано ресурсноснабжающей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t>
    </r>
    <r>
      <rPr>
        <b/>
        <sz val="8"/>
        <rFont val="Arial"/>
        <family val="2"/>
        <charset val="204"/>
      </rPr>
      <t xml:space="preserve">
Администрация Печенгского муниц округа на 01.07.2023: по пгт. Никель:  техническое задание согласовано ресурсноснабжающей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(заключение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АО Корпорация развития МО на 01.11.2022: Проводится процедура конкурсного управления в отношении МУП "Сети Никеля", на балансе которого находятся сети водоснабжения и водоотведения. Проведено обследование очистных сооружений канализации. Ожидается получение от подрядчика технических решений по вариантам модернизации канализационных сооружений.
АО Корпорация развития МО на 01.12.2022: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АО Корпорация развития МО на 01.01.2023: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АО Корпорация развития МО на 01.02.2023: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(дело № А42-8569/2022). По пгт. Никель продолжается работа по составлению технического задания. По пгт Заполярный продолжаются работы по договорам, заключенным АО "Городские сети" по объекту "Строительство очистных сооружений на о. Поло-Ярви для очистки воды от железа, никеля и цветности".
АО Корпорация развития МО на 01.03.2023: без изменений                                                                                                                                                                                                                                   
АО Корпорация развития МО на 01.04.2023: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01.05.2023: по пгт. Никель: техническое задание на  согласовании ресурсноснабжающей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b/>
        <u/>
        <sz val="8"/>
        <rFont val="Arial"/>
        <family val="2"/>
        <charset val="204"/>
      </rPr>
      <t xml:space="preserve">АО Корпорация развития МО на 01.06.2023: </t>
    </r>
    <r>
      <rPr>
        <b/>
        <sz val="8"/>
        <rFont val="Arial"/>
        <family val="2"/>
        <charset val="204"/>
      </rPr>
      <t xml:space="preserve">по пгт. Никель:  техническое задание согласовано ресурсноснабжающей организацией МУП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01.07.2023: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заключено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t>
    </r>
  </si>
  <si>
    <r>
      <t xml:space="preserve">Благоустройство Площади металлургов в пгт Никель
</t>
    </r>
    <r>
      <rPr>
        <b/>
        <sz val="8"/>
        <rFont val="Arial"/>
        <family val="2"/>
        <charset val="204"/>
      </rPr>
      <t xml:space="preserve">
ЗАВЕРШЕНО в 2022 году, ВЫДЕЛЕНЫ СРЕДСТВА НА 2023 год</t>
    </r>
  </si>
  <si>
    <r>
      <rPr>
        <u/>
        <sz val="8"/>
        <rFont val="Arial"/>
        <family val="2"/>
        <charset val="204"/>
      </rPr>
      <t>Администрация Печенгского муниц округа на 01.08.2022:</t>
    </r>
    <r>
      <rPr>
        <sz val="8"/>
        <rFont val="Arial"/>
        <family val="2"/>
        <charset val="204"/>
      </rPr>
      <t xml:space="preserve"> Заключен договор с подрядной организацией на выполнение строительных работ. Работы по благоустройству выполняются. Плановый срок выполнения работ - 31.08.2022.</t>
    </r>
    <r>
      <rPr>
        <b/>
        <sz val="8"/>
        <rFont val="Arial"/>
        <family val="2"/>
        <charset val="204"/>
      </rPr>
      <t xml:space="preserve">
</t>
    </r>
    <r>
      <rPr>
        <u/>
        <sz val="8"/>
        <rFont val="Arial"/>
        <family val="2"/>
        <charset val="204"/>
      </rPr>
      <t xml:space="preserve">Администрация Печенгского муниц округа на 01.09.2022: </t>
    </r>
    <r>
      <rPr>
        <sz val="8"/>
        <rFont val="Arial"/>
        <family val="2"/>
        <charset val="204"/>
      </rPr>
      <t>работы, запланированные на 2022 год, выполнены в полном объеме:  по благоустройству площади металлургов в пгт. Никель, запланированные на 2022 год: 1) подготовительные работы; 2) наружные сети канализации (перенос существующих сетей): демонтаж, земляные работы, прокладка трубопроводов, установка колодцев, устройство водоотводных лотков; 3) наружные сети водоснабжения: земляные работы, прокладка трубопроводов, установка колодцев; 4) устройство сцены: земляные работы, устройство фундаментов, установка металлоконструкций, установка покрытия сцены и подиума; 5) вертикальная планировка территории: демонтаж, земляные работы; 6) установлены 2 арт-объекта: "Ковш" и "Изложница", установлена трибуна, 7) проведено освещение, установлены столбы. Подключение к электросетям не произведено по внутренней причине МЭС (договор заключен 13.05.2022, на работы дается 1 календарный год).</t>
    </r>
    <r>
      <rPr>
        <b/>
        <sz val="8"/>
        <rFont val="Arial"/>
        <family val="2"/>
        <charset val="204"/>
      </rPr>
      <t xml:space="preserve">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ведутся переговоры с потенциальными подрядчиками по заключению договоров на выполнение работ в 2023 году. До конца 2-го квартала 2023 года планируется выполнение работ по подключению к общегородской электросети.  </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АНО "Центр социальных проектов "Вторая школа" проводится работа по заключению договора на выполнение работ.
</t>
    </r>
    <r>
      <rPr>
        <u/>
        <sz val="8"/>
        <rFont val="Arial"/>
        <family val="2"/>
        <charset val="204"/>
      </rPr>
      <t>Администрация Печенгского муниц округа на 01.05.2023:</t>
    </r>
    <r>
      <rPr>
        <sz val="8"/>
        <rFont val="Arial"/>
        <family val="2"/>
        <charset val="204"/>
      </rPr>
      <t xml:space="preserve"> без изменений
</t>
    </r>
    <r>
      <rPr>
        <u/>
        <sz val="8"/>
        <rFont val="Arial"/>
        <family val="2"/>
        <charset val="204"/>
      </rPr>
      <t>Администрация Печенгского муниц округа на  01.06.2023</t>
    </r>
    <r>
      <rPr>
        <sz val="8"/>
        <rFont val="Arial"/>
        <family val="2"/>
        <charset val="204"/>
      </rPr>
      <t xml:space="preserve">: АНО "Центр социальных проектов "Вторая школа" заключен договор на выполнение работ (подрядчик: ООО "Строительная компания Север", срок выполнения работ - 120 дн. с момента заключения договора), начаты работы по договору.
</t>
    </r>
    <r>
      <rPr>
        <b/>
        <sz val="8"/>
        <rFont val="Arial"/>
        <family val="2"/>
        <charset val="204"/>
      </rPr>
      <t>Администрация Печенгского муниц округа на  01.07.2023: продолжаются работы по заключенному договору АНО "Центр социальных проектов "Вторая школа" 
Комитет по туризму Мурманской области не координирует работу данного мероприятия. В рамках направленной заявки в Ростуризм на участие в конкурсе субъектов Российской Федерации на осуществление государственной поддержки региональных программ  по проектированию туристского кода центра города от Печенгского  муниципального округа было предложено мероприятие "Строительство и ввод в эксплуатацию Проекта «Фестивальная площадь» (Площадь металлургов)", но заявка не была признана победителем.</t>
    </r>
  </si>
  <si>
    <r>
      <t xml:space="preserve">Благоустройство общественной территории пл. Ленина в пгт Никель
</t>
    </r>
    <r>
      <rPr>
        <b/>
        <sz val="8"/>
        <rFont val="Arial"/>
        <family val="2"/>
        <charset val="204"/>
      </rPr>
      <t>ЗАВЕРШЕНО в 2021 году</t>
    </r>
  </si>
  <si>
    <t>Администрация Печенгского муниц округа на 01.01.2022: работы выполнены на 100%. Кассовый расход с начала года: средства ФБ - 9 028,28 тыс.руб., средства ОБ - 951,92 тыс.руб., средства МБ - 525,3 тыс.руб.</t>
  </si>
  <si>
    <r>
      <t xml:space="preserve">Благоустройство Центрального парка в пгт  Никель
</t>
    </r>
    <r>
      <rPr>
        <b/>
        <sz val="8"/>
        <rFont val="Arial"/>
        <family val="2"/>
        <charset val="204"/>
      </rPr>
      <t>ЗАВЕРШЕНО в 2022 году</t>
    </r>
  </si>
  <si>
    <r>
      <rPr>
        <u/>
        <sz val="8"/>
        <rFont val="Arial"/>
        <family val="2"/>
        <charset val="204"/>
      </rPr>
      <t>Администрация Печенгского муниц округа на 01.08.2022:</t>
    </r>
    <r>
      <rPr>
        <sz val="8"/>
        <rFont val="Arial"/>
        <family val="2"/>
        <charset val="204"/>
      </rPr>
      <t xml:space="preserve"> разработана проектно-сметная документация.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 ИП Шеремет А.В. Контракт заключен. Работы выполняются в соответствии с графиком. Плановый срок выполнения работ - 18.08.2022.
</t>
    </r>
    <r>
      <rPr>
        <u/>
        <sz val="8"/>
        <rFont val="Arial"/>
        <family val="2"/>
        <charset val="204"/>
      </rPr>
      <t>Администрация Печенгского муниц округа на 01.09.2022:</t>
    </r>
    <r>
      <rPr>
        <sz val="8"/>
        <rFont val="Arial"/>
        <family val="2"/>
        <charset val="204"/>
      </rPr>
      <t xml:space="preserve"> работы продолжаются. Подрядчика подвел поставщик опор освещения.
</t>
    </r>
    <r>
      <rPr>
        <u/>
        <sz val="8"/>
        <rFont val="Arial"/>
        <family val="2"/>
        <charset val="204"/>
      </rPr>
      <t>Администрация Печенгского муниц округа на 1.10.2022:</t>
    </r>
    <r>
      <rPr>
        <sz val="8"/>
        <rFont val="Arial"/>
        <family val="2"/>
        <charset val="204"/>
      </rPr>
      <t xml:space="preserve"> работы выполнены в полном объеме. Работы приняты.
</t>
    </r>
    <r>
      <rPr>
        <b/>
        <sz val="8"/>
        <rFont val="Arial"/>
        <family val="2"/>
        <charset val="204"/>
      </rPr>
      <t xml:space="preserve">Администрация Печенгского муниц округа на 01.11.2022г. - работы оплачены в полном объеме.
</t>
    </r>
    <r>
      <rPr>
        <u/>
        <sz val="8"/>
        <rFont val="Arial"/>
        <family val="2"/>
        <charset val="204"/>
      </rPr>
      <t xml:space="preserve">МИНГРАД на 01.09.2022: </t>
    </r>
    <r>
      <rPr>
        <sz val="8"/>
        <rFont val="Arial"/>
        <family val="2"/>
        <charset val="204"/>
      </rPr>
      <t>Техинческая готовность объекта - 76%.</t>
    </r>
    <r>
      <rPr>
        <b/>
        <sz val="8"/>
        <rFont val="Arial"/>
        <family val="2"/>
        <charset val="204"/>
      </rPr>
      <t xml:space="preserve">
МИНГРАД на 01.11.2022: Работы завершены.</t>
    </r>
  </si>
  <si>
    <r>
      <t xml:space="preserve">Благоустройство высвободившейся после сноса аварийных домов территории по ул. Октябрьской № 8, 10 в п.г.т. Никель
</t>
    </r>
    <r>
      <rPr>
        <b/>
        <sz val="8"/>
        <rFont val="Arial"/>
        <family val="2"/>
        <charset val="204"/>
      </rPr>
      <t>ПРОДОЛЖАЕТСЯ</t>
    </r>
  </si>
  <si>
    <t>Администрация Печенгского муниц округа на 01.08.2022: разрабатывается проектно-сметная документация.
Администрация Печенгского муниц округа на 01.09.2022: продолжаются работы по разработке дизайн-проекта.
Администрация Печенгского муниц округа на 01.11.2022: на территорию проектирования выполнена топосъемка с указанием инженерных сетей, фотофиксация территории. Подготовлены проектные решения по благоустройству и развитию территории. 29-30.09.2022 проведена рабочая встреча в разработчиками в целях обсуждения предлагаемых планировочных решений. Принято решение о проработке разработчиками эскизных решений по благоустройству (октябрь - ноябрь 2022).
Администрация Печенгского муниц округа на 01.12.2022: разработаны архитектурно-планировочные решения по благоустройству. Выполняется доработка эскизного проекта по благоустройству (ориентировочный срок - до 20.12).
Администрация Печенгского муниц округа на 01.01.2023: продолжаются работы по доработке эскизного проекта по благоустройству.
Администрация Печенгского муниц округа на 01.02.2023: продолжается выполнение работ по доработке эскизного проекта по благоустройству по договору, заключенному АНО "Центр социальных проектов "Вторая школа". 
Администрация Печенгского муниц округа на 01.03.2023: 09.02.2023 проведена рабочая встреча с разработчиками. Были выявлены замечания. Принято решение о доработке материалов.                    
Администрация Печенгского муниц округа на 01.04.2023: продолжается работа по доработке материалов в рамках  договора, заключенного АНО "Центр социальных проектов "Вторая школа"
Администрация Печенгского муниц округа на 01.05.2023: продолжается работа по доработке материалов в рамках  договора, заключенного АНО "Центр социальных проектов "Вторая школа"
Администрация Печенгского муниц округа на 01.06.2023;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Администрация Печенгского муниц округа на 01.07.2023: без изменений</t>
  </si>
  <si>
    <r>
      <t xml:space="preserve">Благоустройство "Тропы здоровья" в г. Заполярном
</t>
    </r>
    <r>
      <rPr>
        <b/>
        <sz val="8"/>
        <rFont val="Arial"/>
        <family val="2"/>
        <charset val="204"/>
      </rPr>
      <t>ОСТАНОВЛЕНО, отказ заказчика</t>
    </r>
    <r>
      <rPr>
        <sz val="8"/>
        <rFont val="Arial"/>
        <family val="2"/>
        <charset val="204"/>
      </rPr>
      <t>, идет суд</t>
    </r>
  </si>
  <si>
    <r>
      <rPr>
        <u/>
        <sz val="8"/>
        <rFont val="Arial"/>
        <family val="2"/>
        <charset val="204"/>
      </rPr>
      <t>На 01.01.2022</t>
    </r>
    <r>
      <rPr>
        <sz val="8"/>
        <rFont val="Arial"/>
        <family val="2"/>
        <charset val="204"/>
      </rPr>
      <t xml:space="preserve"> - работы завершены.
</t>
    </r>
    <r>
      <rPr>
        <u/>
        <sz val="8"/>
        <rFont val="Arial"/>
        <family val="2"/>
        <charset val="204"/>
      </rPr>
      <t>Администрация Печенгского муниц округа на 01.12.2022:</t>
    </r>
    <r>
      <rPr>
        <b/>
        <sz val="8"/>
        <rFont val="Arial"/>
        <family val="2"/>
        <charset val="204"/>
      </rPr>
      <t xml:space="preserve"> Односторонний отказ заказчика. Работы в срок 30.09.2021 года не завершены; работы, определенные условиями договора в полном объеме не выполнены.
</t>
    </r>
    <r>
      <rPr>
        <u/>
        <sz val="8"/>
        <rFont val="Arial"/>
        <family val="2"/>
        <charset val="204"/>
      </rPr>
      <t>Администрация Печенгского муниц округа на 01.02.2023:</t>
    </r>
    <r>
      <rPr>
        <sz val="8"/>
        <rFont val="Arial"/>
        <family val="2"/>
        <charset val="204"/>
      </rPr>
      <t xml:space="preserve"> 14.02.2023 состоится суд по иску ООО «РСН» (подрядчик по гражданско-правовому договору) к МБУ «СК «Дельфин» (заказчик по гражданско-правовому договору). Работы на объекте выполнены на 95 %. После завершения судебных тяжб заказчиком (МБУ «СК «Дельфин») будут проводиться работы по завершению благоустройства на объекте «Тропа здоровья» в г. Заполярный.
</t>
    </r>
    <r>
      <rPr>
        <u/>
        <sz val="8"/>
        <rFont val="Arial"/>
        <family val="2"/>
        <charset val="204"/>
      </rPr>
      <t>Администрация Печенгского муниц округа на 01.03.2023:</t>
    </r>
    <r>
      <rPr>
        <sz val="8"/>
        <rFont val="Arial"/>
        <family val="2"/>
        <charset val="204"/>
      </rPr>
      <t xml:space="preserve"> 21.02.2023 состоялся суд по иску ООО "РСН" (исполнитель) к МБУ "СК "Дельфин" (заказчик). Суд отказал в полном объеме ООО "РСН". Решение не вступило в силу (решением вступает в силу через месяц после суда, при условии, что ООО "РСН" не обжалует решение суда).</t>
    </r>
    <r>
      <rPr>
        <b/>
        <sz val="8"/>
        <rFont val="Arial"/>
        <family val="2"/>
        <charset val="204"/>
      </rPr>
      <t xml:space="preserve">                                                                                                 
</t>
    </r>
    <r>
      <rPr>
        <sz val="8"/>
        <rFont val="Arial"/>
        <family val="2"/>
        <charset val="204"/>
      </rPr>
      <t xml:space="preserve">Администрация Печенгского муниц округа на 01.04.2023: 21.03.2023 ООО "РСН" подана апелляционная жалоба. Заказчиком по гражданско-правовому договору (МБУ "СК "Дельфин") направлена претензия о возврате денежных средств.
</t>
    </r>
    <r>
      <rPr>
        <b/>
        <u/>
        <sz val="8"/>
        <rFont val="Arial"/>
        <family val="2"/>
        <charset val="204"/>
      </rPr>
      <t>Администрация Печенгского муниц округа на 01.05.2023</t>
    </r>
    <r>
      <rPr>
        <b/>
        <sz val="8"/>
        <rFont val="Arial"/>
        <family val="2"/>
        <charset val="204"/>
      </rPr>
      <t xml:space="preserve">: без изменений
</t>
    </r>
    <r>
      <rPr>
        <b/>
        <u/>
        <sz val="8"/>
        <rFont val="Arial"/>
        <family val="2"/>
        <charset val="204"/>
      </rPr>
      <t>Администрация Печенгского муниц округа на 01.06.2023:</t>
    </r>
    <r>
      <rPr>
        <b/>
        <sz val="8"/>
        <rFont val="Arial"/>
        <family val="2"/>
        <charset val="204"/>
      </rPr>
      <t xml:space="preserve"> рассмотрение аппеляционной жалобы назначено судом на 21.06.2023.
Администрация Печенгского муниц округа на 01.07.2023: 21.06.2023 рассмотрена аппеляционная жалоба. ООО "РСН" отказано в полном объеме, оставлено в силе решение первой инстанции. Решение вступило в силу с момента вынесения решения по аппеляции. Заказчиком (МБУ "СК "Дельфин") 27.06.2023 направлено уведомление в адрес ООО "РСН" на составление 07.07.2023 акта о выявленных недостатках по выполненым работам.</t>
    </r>
    <r>
      <rPr>
        <sz val="8"/>
        <rFont val="Arial"/>
        <family val="2"/>
        <charset val="204"/>
      </rPr>
      <t xml:space="preserve">
</t>
    </r>
  </si>
  <si>
    <r>
      <t xml:space="preserve">Благоустройство Центральной площади в г. Заполярном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</si>
  <si>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Разрабатывается проектно-сметная документация.</t>
    </r>
    <r>
      <rPr>
        <b/>
        <sz val="8"/>
        <rFont val="Arial"/>
        <family val="2"/>
        <charset val="204"/>
      </rPr>
      <t xml:space="preserve">
</t>
    </r>
    <r>
      <rPr>
        <u/>
        <sz val="8"/>
        <rFont val="Arial"/>
        <family val="2"/>
        <charset val="204"/>
      </rPr>
      <t>Администрация Печенгского муниц округа на 01.09.2022:</t>
    </r>
    <r>
      <rPr>
        <sz val="8"/>
        <rFont val="Arial"/>
        <family val="2"/>
        <charset val="204"/>
      </rPr>
      <t xml:space="preserve"> Продолжается разработка проектно-сметной документации.
</t>
    </r>
    <r>
      <rPr>
        <u/>
        <sz val="8"/>
        <rFont val="Arial"/>
        <family val="2"/>
        <charset val="204"/>
      </rPr>
      <t>Администрация Печенгского муниц округа на 01.11.2022:</t>
    </r>
    <r>
      <rPr>
        <sz val="8"/>
        <rFont val="Arial"/>
        <family val="2"/>
        <charset val="204"/>
      </rPr>
      <t xml:space="preserve"> продолжается разработка проектно-сметной документации по условиям заключенного договора - до конца ноября 2022, в т.ч. прохождение экспертизы).</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продолжается разработка проектно-сметной документации (ориентировочно - первая декада декабря 2022).</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проетно-сметная документация проходит экспертизу.</t>
    </r>
    <r>
      <rPr>
        <b/>
        <sz val="8"/>
        <rFont val="Arial"/>
        <family val="2"/>
        <charset val="204"/>
      </rPr>
      <t xml:space="preserve">
</t>
    </r>
    <r>
      <rPr>
        <u/>
        <sz val="8"/>
        <rFont val="Arial"/>
        <family val="2"/>
        <charset val="204"/>
      </rPr>
      <t>Администрация Печенгского муниц округа на 01.02.2023:</t>
    </r>
    <r>
      <rPr>
        <sz val="8"/>
        <rFont val="Arial"/>
        <family val="2"/>
        <charset val="204"/>
      </rPr>
      <t xml:space="preserve"> по договору, заключенному АНО "Центр социальных проектов "Вторая школа", проектно-сметная документация проходит экспертизу. </t>
    </r>
    <r>
      <rPr>
        <b/>
        <sz val="8"/>
        <rFont val="Arial"/>
        <family val="2"/>
        <charset val="204"/>
      </rPr>
      <t xml:space="preserve">
</t>
    </r>
    <r>
      <rPr>
        <u/>
        <sz val="8"/>
        <rFont val="Arial"/>
        <family val="2"/>
        <charset val="204"/>
      </rPr>
      <t>Администрация Печенгского муниц округа на 01.03.2023</t>
    </r>
    <r>
      <rPr>
        <sz val="8"/>
        <rFont val="Arial"/>
        <family val="2"/>
        <charset val="204"/>
      </rPr>
      <t xml:space="preserve">: по договору, заключенному АНО "Центр социальных проектов "Вторая школа", проектно-сметная документация проходит экспертизу.            </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сметная документация прошла экспертизу.</t>
    </r>
    <r>
      <rPr>
        <b/>
        <sz val="8"/>
        <rFont val="Arial"/>
        <family val="2"/>
        <charset val="204"/>
      </rPr>
      <t xml:space="preserve">
</t>
    </r>
    <r>
      <rPr>
        <u/>
        <sz val="8"/>
        <rFont val="Arial"/>
        <family val="2"/>
        <charset val="204"/>
      </rPr>
      <t>Администрация Печенгского муниц округа на 01.05.2023:</t>
    </r>
    <r>
      <rPr>
        <sz val="8"/>
        <rFont val="Arial"/>
        <family val="2"/>
        <charset val="204"/>
      </rPr>
      <t xml:space="preserve"> без изменений</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xml:space="preserve"> АНО "Центр социальных проектов "Вторая школа" проводится работа по  государственной экспертизе ПСД.</t>
    </r>
    <r>
      <rPr>
        <b/>
        <sz val="8"/>
        <rFont val="Arial"/>
        <family val="2"/>
        <charset val="204"/>
      </rPr>
      <t xml:space="preserve">
Администрация Печенгского муниц округа на 01.07.2023: АНО "Центр социальных проектов "Вторая школа" продолжаются работы по государственной экспертизе ПСД</t>
    </r>
  </si>
  <si>
    <r>
      <t xml:space="preserve">Благоустройство общественной территории сквера по ул. Ленина в г. Заполярном
</t>
    </r>
    <r>
      <rPr>
        <b/>
        <sz val="8"/>
        <rFont val="Arial"/>
        <family val="2"/>
        <charset val="204"/>
      </rPr>
      <t>ЗАВЕРШЕНО в 2022 году</t>
    </r>
  </si>
  <si>
    <r>
      <t xml:space="preserve">Благоустройство дворовых территорий 
</t>
    </r>
    <r>
      <rPr>
        <b/>
        <sz val="8"/>
        <rFont val="Arial"/>
        <family val="2"/>
        <charset val="204"/>
      </rPr>
      <t>ЗАВЕРШЕНО в 2022 году</t>
    </r>
  </si>
  <si>
    <r>
      <t xml:space="preserve">Организация двух общественных уличных пространств в пгт Никель (парк "Победы" по ул. Бредова и Детский парк по ул. Мира)
</t>
    </r>
    <r>
      <rPr>
        <b/>
        <sz val="8"/>
        <rFont val="Arial"/>
        <family val="2"/>
        <charset val="204"/>
      </rPr>
      <t>ПРОДОЛЖАЕТСЯ</t>
    </r>
  </si>
  <si>
    <r>
      <rPr>
        <u/>
        <sz val="8"/>
        <rFont val="Arial"/>
        <family val="2"/>
        <charset val="204"/>
      </rPr>
      <t>Администрация Печенгского муниц округа на 01.08.2022: р</t>
    </r>
    <r>
      <rPr>
        <sz val="8"/>
        <rFont val="Arial"/>
        <family val="2"/>
        <charset val="204"/>
      </rPr>
      <t>азрабатывается проектно-сметная документация.</t>
    </r>
    <r>
      <rPr>
        <b/>
        <sz val="8"/>
        <rFont val="Arial"/>
        <family val="2"/>
        <charset val="204"/>
      </rPr>
      <t xml:space="preserve">
</t>
    </r>
    <r>
      <rPr>
        <u/>
        <sz val="8"/>
        <rFont val="Arial"/>
        <family val="2"/>
        <charset val="204"/>
      </rPr>
      <t xml:space="preserve">Администрация Печенгского муниц округа на 01.01.2023: </t>
    </r>
    <r>
      <rPr>
        <sz val="8"/>
        <rFont val="Arial"/>
        <family val="2"/>
        <charset val="204"/>
      </rPr>
      <t>работы продолжаются.</t>
    </r>
    <r>
      <rPr>
        <b/>
        <sz val="8"/>
        <rFont val="Arial"/>
        <family val="2"/>
        <charset val="204"/>
      </rPr>
      <t xml:space="preserve">
</t>
    </r>
    <r>
      <rPr>
        <u/>
        <sz val="8"/>
        <rFont val="Arial"/>
        <family val="2"/>
        <charset val="204"/>
      </rPr>
      <t>Администрация Печенгского муниц округа на 01.02.2023</t>
    </r>
    <r>
      <rPr>
        <sz val="8"/>
        <rFont val="Arial"/>
        <family val="2"/>
        <charset val="204"/>
      </rPr>
      <t xml:space="preserve">: по договору, заключенному МОО "СОТРУДНИЧЕСТВО" с ООО "Севморпроект", работы по разработке ПСД продолжаются. 
</t>
    </r>
    <r>
      <rPr>
        <u/>
        <sz val="8"/>
        <rFont val="Arial"/>
        <family val="2"/>
        <charset val="204"/>
      </rPr>
      <t>Администрация Печенгского муниц округа на 01.03.2023</t>
    </r>
    <r>
      <rPr>
        <sz val="8"/>
        <rFont val="Arial"/>
        <family val="2"/>
        <charset val="204"/>
      </rPr>
      <t xml:space="preserve">: МОО "СОТРУДНИЧЕСТВО" направлено в адрес ООО "Севморпроект" (г. Мурманск) письмо о расторжении в одностороннем порядке договора на разработку ПСД и возвращении исполнителем выплаченного аванса в размере 420 000,00 руб. (исх. от 28.02.2023 №4). </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без изменений.</t>
    </r>
    <r>
      <rPr>
        <b/>
        <sz val="8"/>
        <rFont val="Arial"/>
        <family val="2"/>
        <charset val="204"/>
      </rPr>
      <t xml:space="preserve">
</t>
    </r>
    <r>
      <rPr>
        <u/>
        <sz val="8"/>
        <rFont val="Arial"/>
        <family val="2"/>
        <charset val="204"/>
      </rPr>
      <t>Администрация Печенгского муниц округа на 01.05.2023:</t>
    </r>
    <r>
      <rPr>
        <b/>
        <sz val="8"/>
        <rFont val="Arial"/>
        <family val="2"/>
        <charset val="204"/>
      </rPr>
      <t xml:space="preserve"> </t>
    </r>
    <r>
      <rPr>
        <sz val="8"/>
        <rFont val="Arial"/>
        <family val="2"/>
        <charset val="204"/>
      </rPr>
      <t>без изменений.</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без изменений</t>
    </r>
    <r>
      <rPr>
        <b/>
        <sz val="8"/>
        <rFont val="Arial"/>
        <family val="2"/>
        <charset val="204"/>
      </rPr>
      <t xml:space="preserve">
Администрация Печенгского муниц округа на 01.07.2023: без изменений</t>
    </r>
  </si>
  <si>
    <r>
      <t xml:space="preserve">Развитие событийной программы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</si>
  <si>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проведены мероприятия: интенсив по обучению бариста в рамках проекта "Бизнес-резиденция", открытие и закрытие зимней арт-резиденции "Никель-Полярная ночь 2022", лекция о донорстве костного мозга, организовано проведение программы профессиональной переподготовки "Менеджер ресторанного и гостиничного бизнеса", январская сессия 4 сезона Медиашколы Игоря Попова. Стартовал проект "Бизнес в школу 2022. Лидерство" в п. Корзуново, начались занятия, отобраны слушатели, проведена организационная встреча. Началось обучение по курсу "Управление арктическими дестинациями".  Проведено  обучение по программе "Сайтостроение". Новую профессию освоили 19 человек, трем из них предложено место работы ввебстудии "Web-studio-51". На площадке Центра проведена встреча активистов программы корпоративного волонтерства "Комбинат добра". Стартовал проект "Самозанятые. Путь в бизнес". Стартовал проект "Бизнес в школу. Апгрейд" в школах №19 в г. Заполярный и №20 пгт. Никель. Организация волонтерского лагеря "Worlds Tree Camp". Проведен общественный тур (экскурсия)  "ЭкскурсNi" по местам реализации проектов. Ведется подготовка фестиваля "GastroIndustry" (плинируется 02-03.09.2022). Подготовка проведения летней арт-резиденции "Никель-Полярный день 2022" планируется (с 24.08 по 03.09.2022). Выступили партнерами на фестивале "Северный ветер". Выступили партнерами проекта "Печенгафильм" (основной организатор продюсерский центр "Северный Характер").</t>
    </r>
    <r>
      <rPr>
        <b/>
        <sz val="8"/>
        <rFont val="Arial"/>
        <family val="2"/>
        <charset val="204"/>
      </rPr>
      <t xml:space="preserve">
</t>
    </r>
    <r>
      <rPr>
        <u/>
        <sz val="8"/>
        <rFont val="Arial"/>
        <family val="2"/>
        <charset val="204"/>
      </rPr>
      <t>Администрация Печенгского муниц округа на 01.09.2022:</t>
    </r>
    <r>
      <rPr>
        <sz val="8"/>
        <rFont val="Arial"/>
        <family val="2"/>
        <charset val="204"/>
      </rPr>
      <t xml:space="preserve"> Подготовка фестиваля "GastroIndustry" (планируется 02-03.09.2022). Открытие летней арт-резиденции "Никель-Полярный день 2022"  (с 24.08 по 03.09.2022). Открытие, сопровождение и  закрытие волонтерского лагеря "Worlds Tree Camp".  В рамках подготовки к фестивалю "GastroIndustry" для участников фуд-корта организованы и проведены индивидуальные консультации и очный интенсив от автора-методиста и руководителя «Гастрономической карты России» Екатерины Шаповаловой. При участии проектного офиса развития Арктики (ПОРА) организован субботник на месте отдыха "Родник". Совместно с заповедником "Пасвик" проведен субботник на водопаде Шуонийоки.</t>
    </r>
    <r>
      <rPr>
        <b/>
        <sz val="8"/>
        <rFont val="Arial"/>
        <family val="2"/>
        <charset val="204"/>
      </rPr>
      <t xml:space="preserve">
</t>
    </r>
    <r>
      <rPr>
        <u/>
        <sz val="8"/>
        <rFont val="Arial"/>
        <family val="2"/>
        <charset val="204"/>
      </rPr>
      <t>Администрация Печенгского муниц округа на 01.10.2022:</t>
    </r>
    <r>
      <rPr>
        <sz val="8"/>
        <rFont val="Arial"/>
        <family val="2"/>
        <charset val="204"/>
      </rPr>
      <t xml:space="preserve"> Организация лекции «Чем бы ещё таким позаниматься музыканту?» в детской музыкальной школе № 1 в Никеле (проводила арт-резидент) (01.09.2022).Организация мастер-класса по кастомизации футболок (проводила арт-резидент) (01.09.2022). Проведен фестиваль "GastroIndustry" (02-03.09.2022). Закрытие летней арт-резиденции «Никель – Полярный день 2022» (03.09.2022). Презентация документального фильма «ХроNiки» (08.09.2022), выступили партнерами. Приняли участие в проекте «Перемена» (Норникель) (08.09-10.09.2022), организовано проведение педагогического совета образовательных учреждений Печенгского округа. Проведен фотоконкурс «Осень в фокусе» (13.09-22.09.2022) при поддержке Мурманского регионального отделения Общероссийской общественной организации «Союз журналистов России». Проведена очная сессия GR-акселератора (14-16.009.2022).
Презентация проекта «Бизнес в школу. Лидерство» в школе № 5 п. Печенга (15.09.2022), старт программы обучения (24.09.2022). Приняли на площадке АНО «Центр социальных проектов «Вторая школа» проект Норникеля IMAKE. Объявлено голосование по выбору модели «Слоника» (для установки в пгт.Никель) (26.09-10.10.2022).
</t>
    </r>
    <r>
      <rPr>
        <u/>
        <sz val="8"/>
        <rFont val="Arial"/>
        <family val="2"/>
        <charset val="204"/>
      </rPr>
      <t xml:space="preserve">Администрация Печенгского муниц округа на 01.11.2022 </t>
    </r>
    <r>
      <rPr>
        <sz val="8"/>
        <rFont val="Arial"/>
        <family val="2"/>
        <charset val="204"/>
      </rPr>
      <t>- Проведено три экскурсии на эколого-индустриальном маршруте "Шпиль555";  Стартовала осенняя сессия мастер-классов для участников проекта "Самозанятые. Путь в бизнес"; Проведен опрос о необходимости создания кинетической скульптуры "Космонавт" в г.Заполярном;  Стартовала осенняя сессия "Бизнес в школу" для учителей Печенгского округа;  Обучающие сессии для участников проекта "Волонтеры Северного гостеприимства"; Команда фудтрака Mr Black представила Арктическую кухню на гастрофестивале во Владивостоке; Планируется проведение женского форума.</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Организация мероприятий осенней сессии в рамках проекта «Бизнес в школу. Апгрейд» (02.11, 03.11); Организация мероприятия проекта «Самозанятые. Путь в бизнес» - круглый стол, посвящённый ценообразованию и ценам на сувениры ручной работы (охват - 32 жителя Печенгского округа: мастера ручной работы, самозанятые в сфере розничной торговли, и те, кто ещё только думал стать самозанятым, но не решался). Проект «Самозанятые» завершен;  С 7 по 10.11 на площадке Центра «Вторая школа» прошли занятия «Медиашколы в Заполярье» (ноябрьская сессия). Выступили партнерами; 4. 8 ноября приняли участие в заседании экспертного совета «Проектного офиса развития Арктики». Владимир Чижов – член экспертного совета от лица Центра «Вторая школа»; 12 и 13.11 в рамках проекта «Волонтеры Северного Гостеприимства» организована встреча участников проекта с экспертами Марией Матвеевой и Марией Петровой, чтобы изучить виды гостеприимного волонтерства; 14.11 приняли участие в конференции заповедника «Пасвик», в качестве партнеров заповедника;  15-16.11 в рамках проекта «Бизнес-резиденция» организован авторский семинар: «Управление собой, эмоциями и коммуникациями в эпоху кризисов и глобальных перемен». Семинар провели известный российский журналист, мотивационный спикер, теле- и радиоведущий - Андрей Вульф, и эксперт в области социальных навыков, коуч в сфере государственного управления - Александр Баранников (охват – 30 жителей Печенгского округа: работники детских садов, школ, библиотек, Центра обслуживания населения, спортивных комплексов, Администрации Печенгского округа, предприниматели и самозанятые, сотрудники заповедника «Пасвик»); 17-18.11 на площадке Второй школы проведен интенсив инженерного мероприятия IMAKE. Выступили партерами;  19.11 на площадке Второй школы поведен квиз «Эко? Логично!». Организатор АНО «Экспертный центр – проектный офис развития Арктики (ПОРА) в рамках проекта «Пластик в дело» при поддержке Фонда президентских грантов. Выступили партнерами; 19.11 в школе № 5 п. Печенга состоялась четвертое занятие проекта «Бизнес в школу 2022. Лидерство»; 24.11 организован пресс-тур для журналистов и блогеров Мурманской области по 10 локациям (проектам); 25.11 организация финального мероприятия проекта «Бизнес в школу. Апгрейд» В проекте приняли участие 75 учителей и педагогов из 10 учреждений Печенгского округа;  26.11 в школе № 5 п. Печенга состоялась заключительная встреча проекта «Бизнес в школу 2022. Лидерство». До финала проекта дошли 16 учеников старших классов. Проект «Бизнес в школу 2022. Лидерство» завершен.</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01.12.2022 на площадке Центра «Вторая школа» прошла встреча Эндаумент-фонда «Кольский» с представителями НКО, в том числе бюджетных учреждений (школ, детских садов) Печенгского округа; 04.12.2022 проведена экскурсия на снегоступах по эколого-индустриальному маршруту «Шпиль 555»; Организация и проведение форума «Женщина севера. Путь к себе» (проведен 17.12.2022); 19.12.2022 проведено финальное мероприятие в рамках проекта «Волонтеры Северного Гостеприимства». Завершение проекта; Проведено финальное мероприятие проекта «Туристический маршрут «Шпиль555» (20.12.2022).
</t>
    </r>
    <r>
      <rPr>
        <u/>
        <sz val="8"/>
        <rFont val="Arial"/>
        <family val="2"/>
        <charset val="204"/>
      </rPr>
      <t>Администрация Печенгского муниц округа на  01.02.2023:</t>
    </r>
    <r>
      <rPr>
        <sz val="8"/>
        <rFont val="Arial"/>
        <family val="2"/>
        <charset val="204"/>
      </rPr>
      <t xml:space="preserve"> осуществляется подготовка к проведению 9-го сезона зимней Арт-резиденции.
</t>
    </r>
    <r>
      <rPr>
        <u/>
        <sz val="8"/>
        <rFont val="Arial"/>
        <family val="2"/>
        <charset val="204"/>
      </rPr>
      <t xml:space="preserve">Администрация Печенгского муниц округа на 01.03.2023: </t>
    </r>
    <r>
      <rPr>
        <sz val="8"/>
        <rFont val="Arial"/>
        <family val="2"/>
        <charset val="204"/>
      </rPr>
      <t>Подготовка к проведению Молодежного форума SVET ON (03.03.2023) (организатор форума Норникель); Стартовал проект «Бизнес в школу» для учащихся школы № 23 в п. Лиинахамари (17.02.2023). Начались занятия, отобраны слушатели, проведена организационная встреча; Выступили площадкой для Медиашколы Игоря Попова (14.02-17.02.2023); Выступили площадкой для церемонии награждения проекта «Мир новых возможностей» ПАО «ГМК «Норильский никель»; Организована выставка скульптур из шлака участника и куратора арт-резиденции Александра Хромых; Организация, открытие, сопровождение и закрытие зимней арт-резиденции «Никель - Полярная ночь» 2023 (16.02-25.02.2023); Организация и сопровождение мастер-классов по линогравюре для учеников детской художественной школы и местных жителей от Александры Анюхиной (21-22 февраля 2023 года в пгт. Никель); Организация и сопровождение мастер-класса по созданию авторской открытки от Анастасии Шалаевой (24.02.2023</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Выступили площадкой для женсовета работников рудника «Каула-Котсельваара» (01.03,16.03); провели для жителей города МК от блогера Анастасии Дроздовой (02.03); провели Молодежный форум SVET ON (организатор форума Норникель) (03.03); провели презентацию и открытие проекта «Бизнес в школу. Апгрейд» 2023 (04.03);  Презентация программы и первая встреча с участниками проекта «Самозанятые. Путь в туризм» (10.03); проведены первые занятия в рамках проекта «Бизнес в школу. Апгрейд» 2023 (14-17.03); проведены занятия для старшеклассников из школы № 23 Лиинахамари в рамках проекта «Бизнес в школу» (18.03); приняли участие в Арктическом международном фестивале «Золотой ворон» (22.03); выступили площадкой для Медиашколы Игоря Попова (21-24.03); Организовано проведение бизнес-игры для предпринимателей (25.03); организовано проведение семинара по сервис-дизайну для участников проекта «Самозанятые. Путь в туризм» (24-25.03); участие на заседании Экспертного совета ЭЦ «ПОРА» (28.03)
</t>
    </r>
    <r>
      <rPr>
        <u/>
        <sz val="8"/>
        <rFont val="Arial"/>
        <family val="2"/>
        <charset val="204"/>
      </rPr>
      <t>Администрация Печенгского муниципального округа на 01.05.2023:</t>
    </r>
    <r>
      <rPr>
        <b/>
        <sz val="8"/>
        <rFont val="Arial"/>
        <family val="2"/>
        <charset val="204"/>
      </rPr>
      <t xml:space="preserve"> </t>
    </r>
    <r>
      <rPr>
        <sz val="8"/>
        <rFont val="Arial"/>
        <family val="2"/>
        <charset val="204"/>
      </rPr>
      <t>проведено 01.04.2023 мероприятие для учителей "Бизнес в школу.Апгрейд" в школе № 19 и ДДТ № 2 в г. Заполярный; 08.04.2023 - "Бизнес в школу" для учителей пгт.Никеля, г.Заполярного, нп.Корзуново, пгт.Печенги,нп. Лиинахамари по направлению "Основы фотографии и видеомонтажа"; проведены 08-09.04.2023 и 29.04.2023 встречи Женского клуба на площадке АНО "Вторая школа" при поддержке администрации Печенгского муниципального округа; поезка 16-22.04.2023 учащихся из Никеля и Заполярного в Санкт-Петербургскую государственную художественно-промышленную академию имени А.Л. Штиглица, организаторы поездки АНО "Вторая школа" и отдел культуры, спорта и молодежной политики администрации Печенгского муниципального округа при поддержки ГМК "Норильский никель"; в рамках проекта  ГМК "Норникель" "ПЕРЕМЕНА URBAN" 11.04.2023 прошло знакомство учащихся пгт Никель с деятельностью АНО "Вторая школа";  на площадке АНО "Вторая школа" 22.04.2023 проведен "Никельский субботник по проекту "IMAKE"; проведена тренинг-игра 19.04.2023 "Играй и зарабатывай" для ознакомлния с мерами поддержки бизнеса в Мурманской области при участии экспертов Центра поддержки предпринимателей Мурманской области "Мой бизнес", Мурманского "Бизнес-инкубатора", Корпорации развития Мурманской области, Кольской ГМК; в шк. № 23 нп. Лиинахамари 22.04.2023 проведено заключительное мероприятие  проекта для школьников "Бизнес в школу.Лидерство"; в рамках проекта для самозанятых "Путь в туризм" для мастеров ручной работы 23.04.2023 проведен семинар "Алгоритм создания ремесленного изделия"; в медиа школе Игоря Попова для школьников 19-22.04.2023 проведено обучение журналистике;  проведена 29.04.2023 встреча"Путь в туризм" для гидов совместно с экспертами Красного Креста по теме "Оказание первой помощи".</t>
    </r>
    <r>
      <rPr>
        <b/>
        <sz val="8"/>
        <rFont val="Arial"/>
        <family val="2"/>
        <charset val="204"/>
      </rPr>
      <t xml:space="preserve">
</t>
    </r>
    <r>
      <rPr>
        <u/>
        <sz val="8"/>
        <rFont val="Arial"/>
        <family val="2"/>
        <charset val="204"/>
      </rPr>
      <t>Администрация Печенгского муниципального округа на  01.06.2023:</t>
    </r>
    <r>
      <rPr>
        <sz val="8"/>
        <rFont val="Arial"/>
        <family val="2"/>
        <charset val="204"/>
      </rPr>
      <t xml:space="preserve"> Приняли участие в передаче найденной иконы (в реке Колосйоки в 2022 году, во время проведения мероприятий проекта Волонтерский кампус, нашла одна из участниц). Передача состоялась в Историко-краеведческом музее Печенгского района (12.05); Организация весенней сессии по проекту «Бизнес в школу. Апгрейд» для учителей и педагогов Печенгского округа (13.05); Организация встреч кураторов и участников проекта «Волонтеры Северного Гостеприимства» (15.05 -16.05); Выступили площадкой для проведения стратегической сессии по Программе социально-экономического развития Печенгского округа (18.05); Организация туристического тимбилдинга (20.05); Организовано проведение тренинг-игры «Как не выгореть на пути к цели» для предпринимателей Печенгского округа (26.05); Выступили площадкой для проведения расширенной встречи Главы Печенгского муниципального округа и инвестиционного уполномоченного (26.05); Выступили площадкой для конкурса «Автоледи», организованном Женским клубом «Женщина Севера» и Учебным центром «АБВ» (27.05; Выступили площадкой для проведения Медиашколы Игоря Попова (30.05-01.06).</t>
    </r>
    <r>
      <rPr>
        <b/>
        <sz val="8"/>
        <rFont val="Arial"/>
        <family val="2"/>
        <charset val="204"/>
      </rPr>
      <t xml:space="preserve">
Администрация Печенгского муниципального округа на 01.07.2023: Выступили площадкой для проведения Медиашколы Игоря Попова (01.06), закрытие учебного сезона (16.06); Приняли участие в форуме «Путешествуй» в г. Москва, ВДНХ (08-12.06) (продвижение фестиваля «GastroIndustry»); Приняли участие в форуме «Лед тронулся» в г. Мурманск (21-25.06), приняли участие в экоуборке территории в п. Спутник (25.06).
Комитет по туризму Мурманской области на 01.10.2022: была оказана информационная поддержка фестиваля "GastroIndustry" 
Комитет по туризму Мурманской области на 01.10.2022: была оказана информационная поддержка фестиваля "GastroIndustry".</t>
    </r>
  </si>
  <si>
    <r>
      <t xml:space="preserve">Развитие Центра социальных проектов "Вторая школа" в пгт Никель
</t>
    </r>
    <r>
      <rPr>
        <b/>
        <sz val="8"/>
        <rFont val="Arial"/>
        <family val="2"/>
        <charset val="204"/>
      </rPr>
      <t>ПРОДОЛЖАЕТСЯ</t>
    </r>
  </si>
  <si>
    <t>Администрация Печенгского муниц округа на 01.02.2023-01.07.2023: проектный офис на базе АНО  "Центр социальных проектов Печенгского округа "Вторая школа" функционирует.</t>
  </si>
  <si>
    <r>
      <t xml:space="preserve">Проведение Дней российско-норвежского приграничного сотрудничества
</t>
    </r>
    <r>
      <rPr>
        <b/>
        <sz val="8"/>
        <rFont val="Arial"/>
        <family val="2"/>
        <charset val="204"/>
      </rPr>
      <t>ПРИОСТАНОВЛЕНО</t>
    </r>
  </si>
  <si>
    <t>Администрация Печенгского муниц округа: в 2022 году мероприятие приостановлено по причине введения ковидных ограничений и утверждением распоряжением Правительства РФ от 5 марта 2022 г. N 430-р Перечня иностранных государств и территорий, совершающих в отношении Российской Федерации, российских юридический лиц и физических лиц недружественные действия, который включает государство Норвегия-члена Европейского союза.</t>
  </si>
  <si>
    <r>
      <t xml:space="preserve">Регулярное автобусное сообщение по маршруту: Мурманск-Киркенес-Мурманск
</t>
    </r>
    <r>
      <rPr>
        <b/>
        <sz val="8"/>
        <rFont val="Arial"/>
        <family val="2"/>
        <charset val="204"/>
      </rPr>
      <t>ПРИОСТАНОВЛЕНО</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</si>
</sst>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0.000"/>
    <numFmt numFmtId="167" formatCode="#,##0.00\ _₽"/>
    <numFmt numFmtId="168" formatCode="#,##0.00_ ;\-#,##0.00\ "/>
    <numFmt numFmtId="169" formatCode="0.0"/>
  </numFmts>
  <fonts count="17" x14ac:knownFonts="1">
    <font>
      <sz val="11"/>
      <color rgb="FF000000"/>
      <name val="Arial"/>
    </font>
    <font>
      <sz val="11"/>
      <name val="Arial"/>
      <family val="2"/>
      <charset val="204"/>
    </font>
    <font>
      <b/>
      <sz val="14"/>
      <name val="Arial"/>
      <family val="2"/>
      <charset val="204"/>
    </font>
    <font>
      <b/>
      <sz val="10"/>
      <name val="Arial"/>
      <family val="2"/>
      <charset val="204"/>
    </font>
    <font>
      <sz val="8"/>
      <name val="Arial"/>
      <family val="2"/>
      <charset val="204"/>
    </font>
    <font>
      <b/>
      <sz val="8"/>
      <name val="Arial"/>
      <family val="2"/>
      <charset val="204"/>
    </font>
    <font>
      <sz val="11"/>
      <color rgb="FF000000"/>
      <name val="Arial"/>
      <family val="2"/>
      <charset val="204"/>
    </font>
    <font>
      <i/>
      <sz val="7"/>
      <name val="Arial"/>
      <family val="2"/>
      <charset val="204"/>
    </font>
    <font>
      <i/>
      <sz val="8"/>
      <name val="Arial"/>
      <family val="2"/>
      <charset val="204"/>
    </font>
    <font>
      <u/>
      <sz val="8"/>
      <name val="Arial"/>
      <family val="2"/>
      <charset val="204"/>
    </font>
    <font>
      <b/>
      <u/>
      <sz val="8"/>
      <name val="Arial"/>
      <family val="2"/>
      <charset val="204"/>
    </font>
    <font>
      <b/>
      <sz val="11"/>
      <name val="Arial"/>
      <family val="2"/>
      <charset val="204"/>
    </font>
    <font>
      <i/>
      <sz val="9"/>
      <name val="Arial"/>
      <family val="2"/>
      <charset val="204"/>
    </font>
    <font>
      <sz val="14"/>
      <name val="Times New Roman"/>
      <family val="1"/>
      <charset val="204"/>
    </font>
    <font>
      <b/>
      <sz val="12"/>
      <name val="Arial"/>
      <family val="2"/>
      <charset val="204"/>
    </font>
    <font>
      <i/>
      <u/>
      <sz val="8"/>
      <name val="Arial"/>
      <family val="2"/>
      <charset val="204"/>
    </font>
    <font>
      <b/>
      <i/>
      <sz val="9"/>
      <name val="Arial"/>
      <family val="2"/>
      <charset val="204"/>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top style="thin">
        <color indexed="64"/>
      </top>
      <bottom/>
      <diagonal/>
    </border>
  </borders>
  <cellStyleXfs count="2">
    <xf numFmtId="0" fontId="0" fillId="0" borderId="0"/>
    <xf numFmtId="0" fontId="6" fillId="0" borderId="0"/>
  </cellStyleXfs>
  <cellXfs count="176">
    <xf numFmtId="0" fontId="0" fillId="0" borderId="0" xfId="0"/>
    <xf numFmtId="0" fontId="6" fillId="0" borderId="0" xfId="1"/>
    <xf numFmtId="165" fontId="6" fillId="0" borderId="0" xfId="1" applyNumberFormat="1"/>
    <xf numFmtId="0" fontId="6" fillId="0" borderId="0" xfId="1" applyAlignment="1">
      <alignment horizontal="center"/>
    </xf>
    <xf numFmtId="0" fontId="1" fillId="0" borderId="0" xfId="1" applyFont="1"/>
    <xf numFmtId="0" fontId="6" fillId="0" borderId="12" xfId="1" applyBorder="1"/>
    <xf numFmtId="0" fontId="1" fillId="0" borderId="0" xfId="1" applyFont="1" applyAlignment="1">
      <alignment horizontal="center" vertical="center"/>
    </xf>
    <xf numFmtId="0" fontId="6" fillId="0" borderId="0" xfId="1" applyAlignment="1">
      <alignment horizontal="center" vertical="center"/>
    </xf>
    <xf numFmtId="0" fontId="6" fillId="0" borderId="0" xfId="1" applyFill="1"/>
    <xf numFmtId="0" fontId="6" fillId="0" borderId="0" xfId="1" applyFill="1" applyAlignment="1">
      <alignment horizontal="center"/>
    </xf>
    <xf numFmtId="0" fontId="1" fillId="0" borderId="1" xfId="1" applyFont="1" applyFill="1" applyBorder="1"/>
    <xf numFmtId="0" fontId="1" fillId="0" borderId="20" xfId="1" applyFont="1" applyFill="1" applyBorder="1"/>
    <xf numFmtId="0" fontId="4" fillId="0" borderId="1" xfId="0" applyFont="1" applyFill="1" applyBorder="1" applyAlignment="1">
      <alignment horizontal="center" vertical="center"/>
    </xf>
    <xf numFmtId="165" fontId="1" fillId="0" borderId="1" xfId="1" applyNumberFormat="1" applyFont="1" applyFill="1" applyBorder="1"/>
    <xf numFmtId="0" fontId="1" fillId="0" borderId="25" xfId="1" applyFont="1" applyFill="1" applyBorder="1" applyAlignment="1">
      <alignment horizontal="center"/>
    </xf>
    <xf numFmtId="0" fontId="1" fillId="0" borderId="22" xfId="1" applyFont="1" applyFill="1" applyBorder="1" applyAlignment="1">
      <alignment horizontal="center"/>
    </xf>
    <xf numFmtId="4" fontId="5" fillId="0" borderId="1" xfId="1" applyNumberFormat="1" applyFont="1" applyFill="1" applyBorder="1" applyAlignment="1">
      <alignment horizontal="center" vertical="center"/>
    </xf>
    <xf numFmtId="0" fontId="1" fillId="0" borderId="9" xfId="1" applyFont="1" applyFill="1" applyBorder="1"/>
    <xf numFmtId="0" fontId="1" fillId="0" borderId="18" xfId="1" applyFont="1" applyFill="1" applyBorder="1" applyAlignment="1">
      <alignment horizontal="center"/>
    </xf>
    <xf numFmtId="0" fontId="1" fillId="0" borderId="21" xfId="1" applyFont="1" applyFill="1" applyBorder="1" applyAlignment="1">
      <alignment horizontal="center"/>
    </xf>
    <xf numFmtId="4" fontId="4" fillId="0" borderId="1" xfId="1" applyNumberFormat="1" applyFont="1" applyFill="1" applyBorder="1" applyAlignment="1">
      <alignment horizontal="center" vertical="center"/>
    </xf>
    <xf numFmtId="0" fontId="1" fillId="0" borderId="10" xfId="1" applyFont="1" applyFill="1" applyBorder="1"/>
    <xf numFmtId="0" fontId="1" fillId="0" borderId="19" xfId="1" applyFont="1" applyFill="1" applyBorder="1" applyAlignment="1">
      <alignment horizontal="center"/>
    </xf>
    <xf numFmtId="0" fontId="1" fillId="0" borderId="26" xfId="1" applyFont="1" applyFill="1" applyBorder="1" applyAlignment="1">
      <alignment horizontal="center"/>
    </xf>
    <xf numFmtId="49" fontId="2" fillId="0" borderId="20" xfId="1" applyNumberFormat="1" applyFont="1" applyFill="1" applyBorder="1" applyAlignment="1">
      <alignment horizontal="center" vertical="center" wrapText="1"/>
    </xf>
    <xf numFmtId="49" fontId="3" fillId="0" borderId="20" xfId="1" applyNumberFormat="1" applyFont="1" applyFill="1" applyBorder="1" applyAlignment="1">
      <alignment horizontal="center" vertical="center" wrapText="1"/>
    </xf>
    <xf numFmtId="0" fontId="4" fillId="0" borderId="7" xfId="1" applyFont="1" applyFill="1" applyBorder="1" applyAlignment="1">
      <alignment horizontal="left" vertical="center" wrapText="1"/>
    </xf>
    <xf numFmtId="0" fontId="4" fillId="0" borderId="7" xfId="1" applyFont="1" applyFill="1" applyBorder="1" applyAlignment="1">
      <alignment horizontal="center" vertical="center" wrapText="1"/>
    </xf>
    <xf numFmtId="0" fontId="4" fillId="0" borderId="5" xfId="1" applyFont="1" applyFill="1" applyBorder="1" applyAlignment="1">
      <alignment horizontal="center" vertical="center" wrapText="1"/>
    </xf>
    <xf numFmtId="165" fontId="4" fillId="0" borderId="5" xfId="1" applyNumberFormat="1" applyFont="1" applyFill="1" applyBorder="1" applyAlignment="1">
      <alignment horizontal="center" vertical="center" wrapText="1"/>
    </xf>
    <xf numFmtId="0" fontId="4" fillId="0" borderId="9"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22" xfId="1" applyFont="1" applyFill="1" applyBorder="1" applyAlignment="1">
      <alignment horizontal="left" vertical="center" wrapText="1"/>
    </xf>
    <xf numFmtId="0" fontId="4" fillId="0" borderId="3" xfId="1" applyFont="1" applyFill="1" applyBorder="1" applyAlignment="1">
      <alignment horizontal="center" vertical="center" wrapText="1"/>
    </xf>
    <xf numFmtId="4" fontId="4" fillId="0" borderId="1" xfId="1" applyNumberFormat="1" applyFont="1" applyFill="1" applyBorder="1" applyAlignment="1">
      <alignment horizontal="center" vertical="center" wrapText="1"/>
    </xf>
    <xf numFmtId="0" fontId="1" fillId="0" borderId="7" xfId="1" applyFont="1" applyFill="1" applyBorder="1"/>
    <xf numFmtId="0" fontId="4" fillId="0" borderId="4" xfId="1" applyFont="1" applyFill="1" applyBorder="1" applyAlignment="1">
      <alignment horizontal="center" vertical="center" wrapText="1"/>
    </xf>
    <xf numFmtId="165" fontId="4" fillId="0" borderId="4" xfId="1" applyNumberFormat="1" applyFont="1" applyFill="1" applyBorder="1" applyAlignment="1">
      <alignment horizontal="center" vertical="center" wrapText="1"/>
    </xf>
    <xf numFmtId="0" fontId="1" fillId="0" borderId="7" xfId="1" applyFont="1" applyFill="1" applyBorder="1" applyAlignment="1">
      <alignment horizontal="center"/>
    </xf>
    <xf numFmtId="0" fontId="5" fillId="0" borderId="18"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1" fillId="0" borderId="5" xfId="1" applyFont="1" applyFill="1" applyBorder="1"/>
    <xf numFmtId="0" fontId="4" fillId="0" borderId="5" xfId="1" applyFont="1" applyFill="1" applyBorder="1" applyAlignment="1">
      <alignment horizontal="left" vertical="center" wrapText="1"/>
    </xf>
    <xf numFmtId="0" fontId="1" fillId="0" borderId="5" xfId="1" applyFont="1" applyFill="1" applyBorder="1" applyAlignment="1">
      <alignment horizontal="center"/>
    </xf>
    <xf numFmtId="0" fontId="5" fillId="0" borderId="19"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4" fillId="0" borderId="1" xfId="1" applyFont="1" applyFill="1" applyBorder="1" applyAlignment="1">
      <alignment vertical="center" wrapText="1"/>
    </xf>
    <xf numFmtId="0" fontId="4" fillId="0" borderId="1" xfId="1"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0" fontId="4" fillId="0" borderId="6"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8"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1" fillId="0" borderId="1" xfId="1" applyFont="1" applyFill="1" applyBorder="1" applyAlignment="1">
      <alignment horizontal="center"/>
    </xf>
    <xf numFmtId="0" fontId="4" fillId="0" borderId="11" xfId="1" applyFont="1" applyFill="1" applyBorder="1" applyAlignment="1">
      <alignment horizontal="center" vertical="center" wrapText="1"/>
    </xf>
    <xf numFmtId="0" fontId="4" fillId="0" borderId="10" xfId="1" applyFont="1" applyFill="1" applyBorder="1" applyAlignment="1">
      <alignment horizontal="left" vertical="center" wrapText="1"/>
    </xf>
    <xf numFmtId="0" fontId="4" fillId="0" borderId="0" xfId="1" applyFont="1" applyFill="1" applyAlignment="1">
      <alignment horizontal="center" vertical="center" wrapText="1"/>
    </xf>
    <xf numFmtId="4" fontId="4" fillId="0" borderId="13" xfId="1" applyNumberFormat="1" applyFont="1" applyFill="1" applyBorder="1" applyAlignment="1">
      <alignment horizontal="center" vertical="center"/>
    </xf>
    <xf numFmtId="0" fontId="4" fillId="0" borderId="6" xfId="1" applyFont="1" applyFill="1" applyBorder="1" applyAlignment="1">
      <alignment horizontal="center" vertical="center" wrapText="1"/>
    </xf>
    <xf numFmtId="165" fontId="4" fillId="0" borderId="6" xfId="1" applyNumberFormat="1" applyFont="1" applyFill="1" applyBorder="1" applyAlignment="1">
      <alignment horizontal="center" vertical="center" wrapText="1"/>
    </xf>
    <xf numFmtId="0" fontId="4" fillId="0" borderId="22" xfId="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1" xfId="1" applyFont="1" applyFill="1" applyBorder="1" applyAlignment="1">
      <alignment horizontal="left" vertical="center" wrapText="1"/>
    </xf>
    <xf numFmtId="0" fontId="4" fillId="0" borderId="14" xfId="1" applyFont="1" applyFill="1" applyBorder="1" applyAlignment="1">
      <alignment vertical="center" wrapText="1"/>
    </xf>
    <xf numFmtId="0" fontId="4" fillId="0" borderId="14" xfId="1" applyFont="1" applyFill="1" applyBorder="1" applyAlignment="1">
      <alignment horizontal="center" vertical="center" wrapText="1"/>
    </xf>
    <xf numFmtId="165" fontId="4" fillId="0" borderId="14" xfId="1" applyNumberFormat="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1" applyFont="1" applyFill="1" applyBorder="1" applyAlignment="1">
      <alignment horizontal="center" vertical="center" wrapText="1"/>
    </xf>
    <xf numFmtId="0" fontId="4" fillId="0" borderId="19" xfId="1" applyFont="1" applyFill="1" applyBorder="1" applyAlignment="1">
      <alignment horizontal="left" vertical="center" wrapText="1"/>
    </xf>
    <xf numFmtId="4" fontId="4" fillId="0" borderId="17" xfId="1" applyNumberFormat="1" applyFont="1" applyFill="1" applyBorder="1" applyAlignment="1">
      <alignment horizontal="center" vertical="center"/>
    </xf>
    <xf numFmtId="0" fontId="4" fillId="0" borderId="1" xfId="1" applyFont="1" applyFill="1" applyBorder="1" applyAlignment="1">
      <alignment horizontal="left" vertical="center" wrapText="1"/>
    </xf>
    <xf numFmtId="0" fontId="4" fillId="0" borderId="20"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4" fillId="0" borderId="25" xfId="1" applyFont="1" applyFill="1" applyBorder="1" applyAlignment="1">
      <alignment horizontal="left" vertical="center" wrapText="1"/>
    </xf>
    <xf numFmtId="0" fontId="4" fillId="0" borderId="22" xfId="1" applyFont="1" applyFill="1" applyBorder="1" applyAlignment="1">
      <alignment horizontal="left" vertical="center" wrapText="1"/>
    </xf>
    <xf numFmtId="0" fontId="4" fillId="0" borderId="21" xfId="1" applyFont="1" applyFill="1" applyBorder="1" applyAlignment="1">
      <alignment horizontal="left" vertical="center" wrapText="1"/>
    </xf>
    <xf numFmtId="0" fontId="4" fillId="0" borderId="23" xfId="1" applyFont="1" applyFill="1" applyBorder="1" applyAlignment="1">
      <alignment horizontal="left" vertical="center" wrapText="1"/>
    </xf>
    <xf numFmtId="0" fontId="4" fillId="0" borderId="26" xfId="1" applyFont="1" applyFill="1" applyBorder="1" applyAlignment="1">
      <alignment horizontal="left" vertical="center" wrapText="1"/>
    </xf>
    <xf numFmtId="49" fontId="4" fillId="0" borderId="6" xfId="1" applyNumberFormat="1" applyFont="1" applyFill="1" applyBorder="1" applyAlignment="1">
      <alignment horizontal="center" vertical="center" wrapText="1"/>
    </xf>
    <xf numFmtId="0" fontId="4" fillId="0" borderId="6" xfId="1" applyFont="1" applyFill="1" applyBorder="1" applyAlignment="1">
      <alignment vertical="center" wrapText="1"/>
    </xf>
    <xf numFmtId="0" fontId="4" fillId="0" borderId="8" xfId="1" applyFont="1" applyFill="1" applyBorder="1" applyAlignment="1">
      <alignment horizontal="center" vertical="center" wrapText="1"/>
    </xf>
    <xf numFmtId="0" fontId="1" fillId="0" borderId="9" xfId="1" applyFont="1" applyFill="1" applyBorder="1" applyAlignment="1">
      <alignment horizontal="center"/>
    </xf>
    <xf numFmtId="0" fontId="1" fillId="0" borderId="10" xfId="1" applyFont="1" applyFill="1" applyBorder="1" applyAlignment="1">
      <alignment horizontal="center"/>
    </xf>
    <xf numFmtId="0" fontId="4" fillId="0" borderId="13" xfId="1" applyFont="1" applyFill="1" applyBorder="1" applyAlignment="1">
      <alignment horizontal="center" vertical="center" wrapText="1"/>
    </xf>
    <xf numFmtId="0" fontId="4" fillId="0" borderId="7" xfId="1" applyFont="1" applyFill="1" applyBorder="1" applyAlignment="1">
      <alignment horizontal="center" vertical="center"/>
    </xf>
    <xf numFmtId="0" fontId="4" fillId="0" borderId="7" xfId="1" applyFont="1" applyFill="1" applyBorder="1" applyAlignment="1">
      <alignment horizontal="center" vertical="center" wrapText="1" shrinkToFit="1"/>
    </xf>
    <xf numFmtId="0" fontId="4" fillId="0" borderId="9" xfId="1" applyFont="1" applyFill="1" applyBorder="1" applyAlignment="1">
      <alignment vertical="center" wrapText="1"/>
    </xf>
    <xf numFmtId="165" fontId="4" fillId="0" borderId="13" xfId="1" applyNumberFormat="1" applyFont="1" applyFill="1" applyBorder="1" applyAlignment="1">
      <alignment horizontal="center" vertical="center" wrapText="1"/>
    </xf>
    <xf numFmtId="0" fontId="4" fillId="0" borderId="24" xfId="1" applyFont="1" applyFill="1" applyBorder="1" applyAlignment="1">
      <alignment horizontal="left" vertical="center" wrapText="1"/>
    </xf>
    <xf numFmtId="0" fontId="1" fillId="0" borderId="13" xfId="1" applyFont="1" applyFill="1" applyBorder="1"/>
    <xf numFmtId="0" fontId="1" fillId="0" borderId="13" xfId="1" applyFont="1" applyFill="1" applyBorder="1" applyAlignment="1">
      <alignment horizontal="center"/>
    </xf>
    <xf numFmtId="49" fontId="2" fillId="0" borderId="8" xfId="1" applyNumberFormat="1" applyFont="1" applyFill="1" applyBorder="1" applyAlignment="1">
      <alignment horizontal="center" vertical="center" wrapText="1"/>
    </xf>
    <xf numFmtId="0" fontId="2" fillId="0" borderId="13" xfId="1" applyFont="1" applyFill="1" applyBorder="1" applyAlignment="1">
      <alignment horizontal="left" vertical="center" wrapText="1"/>
    </xf>
    <xf numFmtId="0" fontId="3" fillId="0" borderId="20" xfId="1" applyFont="1" applyFill="1" applyBorder="1" applyAlignment="1">
      <alignment horizontal="left" vertical="center" wrapText="1"/>
    </xf>
    <xf numFmtId="0" fontId="1" fillId="0" borderId="2" xfId="1" applyFont="1" applyFill="1" applyBorder="1"/>
    <xf numFmtId="167" fontId="4" fillId="0" borderId="1" xfId="1" applyNumberFormat="1" applyFont="1" applyFill="1" applyBorder="1" applyAlignment="1">
      <alignment horizontal="center" vertical="center"/>
    </xf>
    <xf numFmtId="4" fontId="4" fillId="0" borderId="4" xfId="0" applyNumberFormat="1" applyFont="1" applyFill="1" applyBorder="1" applyAlignment="1">
      <alignment horizontal="center" vertical="center" wrapText="1"/>
    </xf>
    <xf numFmtId="0" fontId="4" fillId="0" borderId="7" xfId="1" applyFont="1" applyFill="1" applyBorder="1"/>
    <xf numFmtId="0" fontId="4" fillId="0" borderId="5" xfId="1" applyFont="1" applyFill="1" applyBorder="1"/>
    <xf numFmtId="0" fontId="4" fillId="0" borderId="5" xfId="1" applyFont="1" applyFill="1" applyBorder="1" applyAlignment="1">
      <alignment horizontal="center" vertical="center" wrapText="1"/>
    </xf>
    <xf numFmtId="0" fontId="1" fillId="0" borderId="7" xfId="1" applyFont="1" applyFill="1" applyBorder="1" applyAlignment="1">
      <alignment vertical="center"/>
    </xf>
    <xf numFmtId="0" fontId="1" fillId="0" borderId="5" xfId="1" applyFont="1" applyFill="1" applyBorder="1" applyAlignment="1">
      <alignment vertical="center"/>
    </xf>
    <xf numFmtId="0" fontId="5" fillId="0" borderId="6" xfId="1" applyFont="1" applyFill="1" applyBorder="1" applyAlignment="1">
      <alignment horizontal="center" vertical="center" wrapText="1"/>
    </xf>
    <xf numFmtId="0" fontId="11" fillId="0" borderId="7" xfId="1" applyFont="1" applyFill="1" applyBorder="1"/>
    <xf numFmtId="0" fontId="11" fillId="0" borderId="5" xfId="1" applyFont="1" applyFill="1" applyBorder="1"/>
    <xf numFmtId="165" fontId="4" fillId="0" borderId="1" xfId="1" applyNumberFormat="1" applyFont="1" applyFill="1" applyBorder="1" applyAlignment="1">
      <alignment horizontal="center" vertical="center"/>
    </xf>
    <xf numFmtId="168" fontId="4" fillId="0" borderId="1" xfId="1" applyNumberFormat="1" applyFont="1" applyFill="1" applyBorder="1" applyAlignment="1">
      <alignment horizontal="center" vertical="center"/>
    </xf>
    <xf numFmtId="164" fontId="4" fillId="0" borderId="1" xfId="1" applyNumberFormat="1" applyFont="1" applyFill="1" applyBorder="1" applyAlignment="1">
      <alignment horizontal="center" vertical="center"/>
    </xf>
    <xf numFmtId="2"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5" fillId="0" borderId="27"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6" xfId="0" applyFont="1" applyFill="1" applyBorder="1" applyAlignment="1">
      <alignment horizontal="left" vertical="center" wrapText="1"/>
    </xf>
    <xf numFmtId="166" fontId="4" fillId="0" borderId="13" xfId="1" applyNumberFormat="1" applyFont="1" applyFill="1" applyBorder="1" applyAlignment="1">
      <alignment horizontal="center" vertical="center"/>
    </xf>
    <xf numFmtId="49" fontId="3" fillId="0" borderId="4" xfId="1" applyNumberFormat="1" applyFont="1" applyFill="1" applyBorder="1" applyAlignment="1">
      <alignment horizontal="center" vertical="center" wrapText="1"/>
    </xf>
    <xf numFmtId="0" fontId="3" fillId="0" borderId="9" xfId="1" applyFont="1" applyFill="1" applyBorder="1" applyAlignment="1">
      <alignment horizontal="left" vertical="center" wrapText="1"/>
    </xf>
    <xf numFmtId="0" fontId="1" fillId="0" borderId="0" xfId="1" applyFont="1" applyFill="1"/>
    <xf numFmtId="0" fontId="1" fillId="0" borderId="0" xfId="1" applyFont="1" applyFill="1"/>
    <xf numFmtId="165" fontId="1" fillId="0" borderId="0" xfId="1" applyNumberFormat="1" applyFont="1" applyFill="1"/>
    <xf numFmtId="0" fontId="13" fillId="0" borderId="0" xfId="0" applyFont="1" applyFill="1" applyAlignment="1">
      <alignment horizontal="right" wrapText="1"/>
    </xf>
    <xf numFmtId="0" fontId="1" fillId="0" borderId="0" xfId="1" applyFont="1" applyFill="1" applyAlignment="1">
      <alignment horizontal="center"/>
    </xf>
    <xf numFmtId="0" fontId="14" fillId="0" borderId="0" xfId="1" applyFont="1" applyFill="1" applyAlignment="1">
      <alignment horizontal="center" vertical="center" wrapText="1"/>
    </xf>
    <xf numFmtId="0" fontId="14" fillId="0" borderId="0" xfId="1" applyFont="1" applyFill="1" applyAlignment="1">
      <alignment horizontal="right" vertical="center" wrapText="1"/>
    </xf>
    <xf numFmtId="49" fontId="4" fillId="0" borderId="20" xfId="1" applyNumberFormat="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1" xfId="1" applyFont="1" applyFill="1" applyBorder="1" applyAlignment="1">
      <alignment horizontal="right" vertical="center" wrapText="1"/>
    </xf>
    <xf numFmtId="0" fontId="5" fillId="0" borderId="13"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5" fillId="0" borderId="14" xfId="1" applyFont="1" applyFill="1" applyBorder="1" applyAlignment="1">
      <alignment horizontal="center" vertical="center" wrapText="1"/>
    </xf>
    <xf numFmtId="49" fontId="5" fillId="0" borderId="9"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169" fontId="5" fillId="0" borderId="1" xfId="1" applyNumberFormat="1" applyFont="1" applyFill="1" applyBorder="1" applyAlignment="1">
      <alignment horizontal="center"/>
    </xf>
    <xf numFmtId="0" fontId="1" fillId="0" borderId="1" xfId="1" applyFont="1" applyFill="1" applyBorder="1" applyAlignment="1">
      <alignment horizontal="center" vertical="center" wrapText="1"/>
    </xf>
    <xf numFmtId="169" fontId="4" fillId="0" borderId="1" xfId="1" applyNumberFormat="1" applyFont="1" applyFill="1" applyBorder="1" applyAlignment="1">
      <alignment horizontal="center"/>
    </xf>
    <xf numFmtId="49" fontId="5" fillId="0" borderId="8" xfId="1" applyNumberFormat="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26" xfId="1" applyFont="1" applyFill="1" applyBorder="1" applyAlignment="1">
      <alignment horizontal="center" vertical="center" wrapText="1"/>
    </xf>
    <xf numFmtId="0" fontId="2" fillId="0" borderId="20"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1" xfId="1" applyFont="1" applyFill="1" applyBorder="1" applyAlignment="1">
      <alignment vertical="center" wrapText="1"/>
    </xf>
    <xf numFmtId="0" fontId="2" fillId="0" borderId="1" xfId="1" applyFont="1" applyFill="1" applyBorder="1" applyAlignment="1">
      <alignment horizontal="center" vertical="center" wrapText="1"/>
    </xf>
    <xf numFmtId="0" fontId="1" fillId="0" borderId="1" xfId="0" applyFont="1" applyFill="1" applyBorder="1"/>
    <xf numFmtId="49" fontId="4" fillId="0" borderId="7" xfId="1"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4" fontId="4" fillId="0" borderId="3" xfId="0" applyNumberFormat="1" applyFont="1" applyFill="1" applyBorder="1" applyAlignment="1">
      <alignment horizontal="center" vertical="center"/>
    </xf>
    <xf numFmtId="49" fontId="4" fillId="0" borderId="9" xfId="1" applyNumberFormat="1" applyFont="1" applyFill="1" applyBorder="1" applyAlignment="1">
      <alignment horizontal="center" vertical="center" wrapText="1"/>
    </xf>
    <xf numFmtId="0" fontId="1" fillId="0" borderId="13" xfId="0" applyFont="1" applyFill="1" applyBorder="1"/>
    <xf numFmtId="0" fontId="1" fillId="0" borderId="2" xfId="0" applyFont="1" applyFill="1" applyBorder="1"/>
    <xf numFmtId="0" fontId="1" fillId="0" borderId="3" xfId="0" applyFont="1" applyFill="1" applyBorder="1"/>
    <xf numFmtId="165" fontId="4" fillId="0" borderId="1" xfId="0" applyNumberFormat="1" applyFont="1" applyFill="1" applyBorder="1" applyAlignment="1">
      <alignment horizontal="center" vertical="center"/>
    </xf>
    <xf numFmtId="9" fontId="1" fillId="0" borderId="0" xfId="1" applyNumberFormat="1" applyFont="1" applyFill="1" applyAlignment="1">
      <alignment horizontal="center" wrapText="1"/>
    </xf>
    <xf numFmtId="0" fontId="1" fillId="0" borderId="0" xfId="0" applyFont="1" applyFill="1"/>
    <xf numFmtId="0" fontId="1" fillId="0" borderId="21" xfId="0" applyFont="1" applyFill="1" applyBorder="1"/>
    <xf numFmtId="4" fontId="1" fillId="0" borderId="0" xfId="1" applyNumberFormat="1" applyFont="1" applyFill="1" applyAlignment="1">
      <alignment horizontal="center"/>
    </xf>
    <xf numFmtId="4" fontId="4" fillId="0" borderId="3" xfId="1" applyNumberFormat="1" applyFont="1" applyFill="1" applyBorder="1" applyAlignment="1">
      <alignment horizontal="center" vertical="center"/>
    </xf>
    <xf numFmtId="0" fontId="6" fillId="0" borderId="0" xfId="1" applyFill="1" applyAlignment="1">
      <alignment horizontal="center" vertical="center"/>
    </xf>
  </cellXfs>
  <cellStyles count="2">
    <cellStyle name="Обычный" xfId="0" builtinId="0"/>
    <cellStyle name="Обычный 2" xfId="1"/>
  </cellStyles>
  <dxfs count="0"/>
  <tableStyles count="0" defaultTableStyle="TableStyleMedium2" defaultPivotStyle="PivotStyleLight16"/>
  <colors>
    <mruColors>
      <color rgb="FF58C8BB"/>
      <color rgb="FFEC34D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6"/>
  <sheetViews>
    <sheetView tabSelected="1" zoomScale="80" zoomScaleNormal="80" zoomScaleSheetLayoutView="100" workbookViewId="0">
      <pane xSplit="3" ySplit="5" topLeftCell="N6" activePane="bottomRight" state="frozen"/>
      <selection pane="topRight" activeCell="D1" sqref="D1"/>
      <selection pane="bottomLeft" activeCell="A6" sqref="A6"/>
      <selection pane="bottomRight" activeCell="O434" sqref="O434"/>
    </sheetView>
  </sheetViews>
  <sheetFormatPr defaultColWidth="14.375" defaultRowHeight="14.25" x14ac:dyDescent="0.2"/>
  <cols>
    <col min="1" max="1" width="4.875" style="1" customWidth="1"/>
    <col min="2" max="2" width="31.875" style="1" customWidth="1"/>
    <col min="3" max="3" width="10.5" style="1" customWidth="1"/>
    <col min="4" max="4" width="10.125" style="1" customWidth="1"/>
    <col min="5" max="5" width="11.25" style="1" customWidth="1"/>
    <col min="6" max="6" width="11.5" style="1" customWidth="1"/>
    <col min="7" max="7" width="10.5" style="1" customWidth="1"/>
    <col min="8" max="8" width="9.75" style="1" customWidth="1"/>
    <col min="9" max="9" width="13" style="1" customWidth="1"/>
    <col min="10" max="10" width="43.75" style="1" customWidth="1"/>
    <col min="11" max="11" width="14.25" style="1" customWidth="1"/>
    <col min="12" max="12" width="14.125" style="1" customWidth="1"/>
    <col min="13" max="13" width="80.5" style="1" customWidth="1"/>
    <col min="14" max="14" width="84.875" style="1" customWidth="1"/>
    <col min="15" max="15" width="54.875" style="1" customWidth="1"/>
    <col min="16" max="16" width="11.5" style="1" customWidth="1"/>
    <col min="17" max="17" width="12.25" style="7" customWidth="1"/>
    <col min="18" max="20" width="9.875" style="7" customWidth="1"/>
    <col min="21" max="21" width="20.375" style="7" customWidth="1"/>
    <col min="22" max="22" width="20" style="3" customWidth="1"/>
    <col min="23" max="16384" width="14.375" style="1"/>
  </cols>
  <sheetData>
    <row r="1" spans="1:22" s="8" customFormat="1" x14ac:dyDescent="0.2">
      <c r="Q1" s="175"/>
      <c r="R1" s="175"/>
      <c r="S1" s="175"/>
      <c r="T1" s="175"/>
      <c r="U1" s="175"/>
      <c r="V1" s="9"/>
    </row>
    <row r="2" spans="1:22" s="8" customFormat="1" ht="78.75" customHeight="1" x14ac:dyDescent="0.3">
      <c r="A2" s="126"/>
      <c r="B2" s="126"/>
      <c r="C2" s="126"/>
      <c r="D2" s="126"/>
      <c r="E2" s="126"/>
      <c r="F2" s="127"/>
      <c r="G2" s="126"/>
      <c r="H2" s="126"/>
      <c r="I2" s="126"/>
      <c r="J2" s="126"/>
      <c r="K2" s="126"/>
      <c r="L2" s="126"/>
      <c r="M2" s="128" t="s">
        <v>281</v>
      </c>
      <c r="N2" s="128"/>
      <c r="O2" s="128"/>
      <c r="P2" s="128"/>
      <c r="Q2" s="128"/>
      <c r="R2" s="128"/>
      <c r="S2" s="128"/>
      <c r="T2" s="128"/>
      <c r="U2" s="128"/>
      <c r="V2" s="129"/>
    </row>
    <row r="3" spans="1:22" s="8" customFormat="1" ht="38.25" customHeight="1" x14ac:dyDescent="0.2">
      <c r="A3" s="130" t="s">
        <v>282</v>
      </c>
      <c r="B3" s="130"/>
      <c r="C3" s="130"/>
      <c r="D3" s="130"/>
      <c r="E3" s="130"/>
      <c r="F3" s="130"/>
      <c r="G3" s="130"/>
      <c r="H3" s="130"/>
      <c r="I3" s="130"/>
      <c r="J3" s="130"/>
      <c r="K3" s="130"/>
      <c r="L3" s="130"/>
      <c r="M3" s="130"/>
      <c r="N3" s="130"/>
      <c r="O3" s="130"/>
      <c r="P3" s="130"/>
      <c r="Q3" s="131"/>
      <c r="R3" s="131"/>
      <c r="S3" s="131"/>
      <c r="T3" s="131"/>
      <c r="U3" s="131"/>
      <c r="V3" s="129"/>
    </row>
    <row r="4" spans="1:22" s="8" customFormat="1" ht="14.25" customHeight="1" x14ac:dyDescent="0.2">
      <c r="A4" s="132" t="s">
        <v>0</v>
      </c>
      <c r="B4" s="50" t="s">
        <v>1</v>
      </c>
      <c r="C4" s="50" t="s">
        <v>98</v>
      </c>
      <c r="D4" s="50" t="s">
        <v>97</v>
      </c>
      <c r="E4" s="10"/>
      <c r="F4" s="10"/>
      <c r="G4" s="10"/>
      <c r="H4" s="10"/>
      <c r="I4" s="10"/>
      <c r="J4" s="50" t="s">
        <v>99</v>
      </c>
      <c r="K4" s="50" t="s">
        <v>100</v>
      </c>
      <c r="L4" s="50" t="s">
        <v>96</v>
      </c>
      <c r="M4" s="50" t="s">
        <v>101</v>
      </c>
      <c r="N4" s="133" t="s">
        <v>278</v>
      </c>
      <c r="O4" s="134"/>
      <c r="P4" s="50" t="s">
        <v>259</v>
      </c>
      <c r="Q4" s="135"/>
      <c r="R4" s="135"/>
      <c r="S4" s="135"/>
      <c r="T4" s="135"/>
      <c r="U4" s="135"/>
      <c r="V4" s="136" t="s">
        <v>279</v>
      </c>
    </row>
    <row r="5" spans="1:22" s="8" customFormat="1" ht="49.5" customHeight="1" x14ac:dyDescent="0.2">
      <c r="A5" s="11"/>
      <c r="B5" s="10"/>
      <c r="C5" s="10"/>
      <c r="D5" s="47" t="s">
        <v>2</v>
      </c>
      <c r="E5" s="48" t="s">
        <v>3</v>
      </c>
      <c r="F5" s="48" t="s">
        <v>4</v>
      </c>
      <c r="G5" s="48" t="s">
        <v>5</v>
      </c>
      <c r="H5" s="48" t="s">
        <v>6</v>
      </c>
      <c r="I5" s="48" t="s">
        <v>7</v>
      </c>
      <c r="J5" s="50"/>
      <c r="K5" s="10"/>
      <c r="L5" s="10"/>
      <c r="M5" s="10"/>
      <c r="N5" s="137"/>
      <c r="O5" s="138"/>
      <c r="P5" s="47" t="s">
        <v>2</v>
      </c>
      <c r="Q5" s="12" t="s">
        <v>3</v>
      </c>
      <c r="R5" s="12" t="s">
        <v>4</v>
      </c>
      <c r="S5" s="12" t="s">
        <v>5</v>
      </c>
      <c r="T5" s="12" t="s">
        <v>6</v>
      </c>
      <c r="U5" s="12" t="s">
        <v>7</v>
      </c>
      <c r="V5" s="139"/>
    </row>
    <row r="6" spans="1:22" s="8" customFormat="1" x14ac:dyDescent="0.2">
      <c r="A6" s="140"/>
      <c r="B6" s="141" t="s">
        <v>2</v>
      </c>
      <c r="C6" s="141" t="s">
        <v>9</v>
      </c>
      <c r="D6" s="142" t="s">
        <v>3</v>
      </c>
      <c r="E6" s="143">
        <f>SUM(E7:E11)</f>
        <v>35385690.682080001</v>
      </c>
      <c r="F6" s="143">
        <f>SUM(F7:F11)</f>
        <v>1190697.0320799998</v>
      </c>
      <c r="G6" s="143">
        <f>SUM(G7:G11)</f>
        <v>1469325.5</v>
      </c>
      <c r="H6" s="143">
        <f>SUM(H7:H11)</f>
        <v>52789.8</v>
      </c>
      <c r="I6" s="143">
        <f>SUM(I7:I11)</f>
        <v>32672878.350000001</v>
      </c>
      <c r="J6" s="144"/>
      <c r="K6" s="13"/>
      <c r="L6" s="10"/>
      <c r="M6" s="10"/>
      <c r="N6" s="14"/>
      <c r="O6" s="15"/>
      <c r="P6" s="142" t="s">
        <v>3</v>
      </c>
      <c r="Q6" s="16">
        <f>SUM(Q7:Q11)</f>
        <v>5972831.1054999996</v>
      </c>
      <c r="R6" s="16">
        <f>SUM(R7:R11)</f>
        <v>785466.79294000007</v>
      </c>
      <c r="S6" s="16">
        <f>SUM(S7:S11)</f>
        <v>356694.02129000006</v>
      </c>
      <c r="T6" s="16">
        <f>SUM(T7:T11)</f>
        <v>25656.413270000005</v>
      </c>
      <c r="U6" s="16">
        <f>SUM(U7:U11)</f>
        <v>4805013.8780000005</v>
      </c>
      <c r="V6" s="145">
        <f>Q6*100/E6</f>
        <v>16.879227140604485</v>
      </c>
    </row>
    <row r="7" spans="1:22" s="8" customFormat="1" x14ac:dyDescent="0.2">
      <c r="A7" s="17"/>
      <c r="B7" s="10"/>
      <c r="C7" s="10"/>
      <c r="D7" s="142">
        <v>2021</v>
      </c>
      <c r="E7" s="143">
        <f>F7+G7+H7+I7</f>
        <v>2089708.29</v>
      </c>
      <c r="F7" s="143">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143">
        <f t="shared" si="0"/>
        <v>319605.19999999995</v>
      </c>
      <c r="H7" s="143">
        <f t="shared" si="0"/>
        <v>3082.3999999999996</v>
      </c>
      <c r="I7" s="143">
        <f t="shared" si="0"/>
        <v>1559398.35</v>
      </c>
      <c r="J7" s="146"/>
      <c r="K7" s="10"/>
      <c r="L7" s="10"/>
      <c r="M7" s="10"/>
      <c r="N7" s="18"/>
      <c r="O7" s="19"/>
      <c r="P7" s="142">
        <v>2021</v>
      </c>
      <c r="Q7" s="20">
        <f>SUM(R7:U7)</f>
        <v>2008711.4720300003</v>
      </c>
      <c r="R7" s="20">
        <f t="shared" ref="R7:U10" si="1">R119+R163+R169+R193+R217+R229+R295+R320+R326+R357+R375+R387+R418+R21+R27+R33+R40+R46+R52+R59+R65+R71+R77+R83+R89+R95+R101+R107+R113+R125+R131+R137+R143+R149+R157+R175+R181+R187+R199+R205+R211+R223+R235+R241+R247+R253+R259+R265+R271+R277+R283+R289+R302+R308+R314+R332+R338+R344+R351+R363+R369+R381+R393+R399+R405+R412+R424</f>
        <v>211244.67074</v>
      </c>
      <c r="S7" s="20">
        <f t="shared" si="1"/>
        <v>321805.72129000007</v>
      </c>
      <c r="T7" s="20">
        <f t="shared" si="1"/>
        <v>2184.3000000000002</v>
      </c>
      <c r="U7" s="20">
        <f t="shared" si="1"/>
        <v>1473476.78</v>
      </c>
      <c r="V7" s="147">
        <f>Q7*100/E7</f>
        <v>96.124013176499403</v>
      </c>
    </row>
    <row r="8" spans="1:22" s="8" customFormat="1" x14ac:dyDescent="0.2">
      <c r="A8" s="17"/>
      <c r="B8" s="10"/>
      <c r="C8" s="10"/>
      <c r="D8" s="142">
        <v>2022</v>
      </c>
      <c r="E8" s="143">
        <f>F8+G8+H8+I8</f>
        <v>3758949.4920800002</v>
      </c>
      <c r="F8" s="143">
        <f t="shared" ref="F8:F17" si="2">F22+F34+F53+F60+F66+F72+F78+F84+F90+F96+F102+F126++F120+F132+F138+F28+F144+F150+F41+F47+F158+F164+F170+F176+F182+F188+F194+F200+F206+F212+F218+F224+F230+F236+F242+F248+F254+F260+F266+F272+F278+F284+F290+F296+F303+F309+F315+F321+F327+F333+F339+F345+F352+F358+F364+F370+F376+F382+F388+F394+F400+F406+F413+F419+F425</f>
        <v>466963.49208</v>
      </c>
      <c r="G8" s="143">
        <f t="shared" si="0"/>
        <v>48916.800000000003</v>
      </c>
      <c r="H8" s="143">
        <f t="shared" si="0"/>
        <v>27281.200000000001</v>
      </c>
      <c r="I8" s="143">
        <f t="shared" si="0"/>
        <v>3215788</v>
      </c>
      <c r="J8" s="146"/>
      <c r="K8" s="10"/>
      <c r="L8" s="10"/>
      <c r="M8" s="10"/>
      <c r="N8" s="18"/>
      <c r="O8" s="19"/>
      <c r="P8" s="142">
        <v>2022</v>
      </c>
      <c r="Q8" s="20">
        <f>SUM(R8:U8)</f>
        <v>3164827.1354700001</v>
      </c>
      <c r="R8" s="20">
        <f t="shared" si="1"/>
        <v>516177.92220000009</v>
      </c>
      <c r="S8" s="20">
        <f t="shared" si="1"/>
        <v>26079.8</v>
      </c>
      <c r="T8" s="20">
        <f t="shared" si="1"/>
        <v>23472.113270000005</v>
      </c>
      <c r="U8" s="20">
        <f t="shared" si="1"/>
        <v>2599097.2999999998</v>
      </c>
      <c r="V8" s="147">
        <f>Q8*100/E8</f>
        <v>84.194457577527999</v>
      </c>
    </row>
    <row r="9" spans="1:22" s="8" customFormat="1" x14ac:dyDescent="0.2">
      <c r="A9" s="17"/>
      <c r="B9" s="10"/>
      <c r="C9" s="10"/>
      <c r="D9" s="142">
        <v>2023</v>
      </c>
      <c r="E9" s="143">
        <f>F9+G9+H9+I9</f>
        <v>7309554.7000000002</v>
      </c>
      <c r="F9" s="143">
        <f t="shared" si="2"/>
        <v>341520.10000000003</v>
      </c>
      <c r="G9" s="143">
        <f t="shared" si="0"/>
        <v>492770.4</v>
      </c>
      <c r="H9" s="143">
        <f t="shared" si="0"/>
        <v>14926.2</v>
      </c>
      <c r="I9" s="143">
        <f>I23+I35+I54+I61+I67+I73+I79+I85+I91+I97+I103+I109+I127++I121+I133+I139+I29+I145+I151+I42+I48+I159+I165+I171+I177+I183+I189+I195+I201+I207+I213+I219+I225+I231+I237+I243+I249+I255+I261+I267+I273+I279+I285+I291+I297+I304+I310+I316+I322+I328+I334+I340+I346+I353+I359+I365+I371+I377+I383+I389+I395+I401+I407+I414+I420+I426</f>
        <v>6460338</v>
      </c>
      <c r="J9" s="146"/>
      <c r="K9" s="10"/>
      <c r="L9" s="10"/>
      <c r="M9" s="10"/>
      <c r="N9" s="18"/>
      <c r="O9" s="19"/>
      <c r="P9" s="142">
        <v>2023</v>
      </c>
      <c r="Q9" s="20">
        <f>SUM(R9:U9)</f>
        <v>799292.49799999991</v>
      </c>
      <c r="R9" s="20">
        <f t="shared" si="1"/>
        <v>58044.200000000004</v>
      </c>
      <c r="S9" s="20">
        <f t="shared" si="1"/>
        <v>8808.5</v>
      </c>
      <c r="T9" s="20">
        <f t="shared" si="1"/>
        <v>0</v>
      </c>
      <c r="U9" s="20">
        <f t="shared" si="1"/>
        <v>732439.79799999995</v>
      </c>
      <c r="V9" s="147">
        <f>Q9*100/E9</f>
        <v>10.934900015181499</v>
      </c>
    </row>
    <row r="10" spans="1:22" s="8" customFormat="1" x14ac:dyDescent="0.2">
      <c r="A10" s="17"/>
      <c r="B10" s="10"/>
      <c r="C10" s="10"/>
      <c r="D10" s="142">
        <v>2024</v>
      </c>
      <c r="E10" s="143">
        <f>F10+G10+H10+I10</f>
        <v>6854889.2000000002</v>
      </c>
      <c r="F10" s="143">
        <f t="shared" si="2"/>
        <v>130012.7</v>
      </c>
      <c r="G10" s="143">
        <f t="shared" si="0"/>
        <v>315111.5</v>
      </c>
      <c r="H10" s="143">
        <f t="shared" si="0"/>
        <v>6000</v>
      </c>
      <c r="I10" s="143">
        <f>I24+I36+I55+I62+I68+I74+I80+I86+I92+I98+I104+I128++I122+I134+I140+I30+I146+I152+I43+I49+I160+I166+I172+I178+I184+I190+I196+I202+I208+I214+I220+I226+I232+I238+I244+I250+I256+I262+I268+I274+I280+I286+I292+I298+I305+I311+I317+I323+I329+I335+I341+I347+I354+I360+I366+I372+I378+I384+I390+I396+I402+I408+I415+I421+I427+I109</f>
        <v>6403765</v>
      </c>
      <c r="J10" s="146"/>
      <c r="K10" s="10"/>
      <c r="L10" s="10"/>
      <c r="M10" s="10"/>
      <c r="N10" s="18"/>
      <c r="O10" s="19"/>
      <c r="P10" s="142">
        <v>2024</v>
      </c>
      <c r="Q10" s="20">
        <f>SUM(R10:U10)</f>
        <v>0</v>
      </c>
      <c r="R10" s="20">
        <f t="shared" si="1"/>
        <v>0</v>
      </c>
      <c r="S10" s="20">
        <f t="shared" si="1"/>
        <v>0</v>
      </c>
      <c r="T10" s="20">
        <f t="shared" si="1"/>
        <v>0</v>
      </c>
      <c r="U10" s="20">
        <f t="shared" si="1"/>
        <v>0</v>
      </c>
      <c r="V10" s="147">
        <f t="shared" ref="V10:V17" si="3">Q10*100/E10</f>
        <v>0</v>
      </c>
    </row>
    <row r="11" spans="1:22" s="8" customFormat="1" x14ac:dyDescent="0.2">
      <c r="A11" s="21"/>
      <c r="B11" s="10"/>
      <c r="C11" s="10"/>
      <c r="D11" s="142">
        <v>2025</v>
      </c>
      <c r="E11" s="143">
        <f>F11+G11+H11+I11</f>
        <v>15372589</v>
      </c>
      <c r="F11" s="143">
        <f t="shared" si="2"/>
        <v>44578.400000000001</v>
      </c>
      <c r="G11" s="143">
        <f t="shared" si="0"/>
        <v>292921.59999999998</v>
      </c>
      <c r="H11" s="143">
        <f t="shared" si="0"/>
        <v>1500</v>
      </c>
      <c r="I11" s="143">
        <f t="shared" si="0"/>
        <v>15033589</v>
      </c>
      <c r="J11" s="146"/>
      <c r="K11" s="10"/>
      <c r="L11" s="10"/>
      <c r="M11" s="10"/>
      <c r="N11" s="22"/>
      <c r="O11" s="23"/>
      <c r="P11" s="142">
        <v>2025</v>
      </c>
      <c r="Q11" s="20">
        <f>SUM(R11:U11)</f>
        <v>0</v>
      </c>
      <c r="R11" s="20">
        <f>R123+R167+R173+R197+R221+R233+R299+R324+R330+R361+R379+R391+R422+R25+R31+R37+R44+R50+R56+R63+R69+R75+R81+R87+R93+R99+R105+R111+R117+R129+R135+R141+R147+R153+R161+R179+R185+R191+R203+R209+R215+R227+R239+R245+R251+R257+R263+R269+R275+R281+R287+R293+R306+R312+R318+R336+R342+R348+R355+R367+R373+R385+R397+R403+R409+R416+R428</f>
        <v>0</v>
      </c>
      <c r="S11" s="20">
        <f>S123+S167+S173+S197+S221+S233+S299+S324+S330+S361+S379+S391+S422+S25+S31+S37+S44+S50+S56+S63+S69+S75+S81+S87+S93+S87+S99+S105+S111+S117+S129+S135+S141+S147+S153+S161+S179+S185+S191+S203+S209+S215+S227+S239+S245+S251+S257+S263+S269+S275+S281+S287+S293+S306+S312+S318+S336+S342+S348+S355+S367+S373+S385+S397+S403+S409+S416+S428</f>
        <v>0</v>
      </c>
      <c r="T11" s="20">
        <f>T123+T167+T173+T197+T221+T233+T299+T324+T330+T361+T379+T391+T422+T25+T31+T37+T44+T50+T56+T63+T69+T75+T81+T87+T93+T87+T99+T105+T111+T117+T129+T135+T141+T147+T153+T161+T179+T185+T191+T203+T209+T215+T227+T239+T245+T251+T257+T263+T269+T275+T281+T287+T293+T306+T312+T318+T336+T342+T348+T355+T367+T373+T385+T397+T403+T409+T416+T428</f>
        <v>0</v>
      </c>
      <c r="U11" s="20">
        <f>U123+U167+U173+U197+U221+U233+U299+U324+U330+U361+U379+U391+U422+U25+U31+U37+U44+U50+U56+U63+U69+U75+U81+U87+U93+U99+U105+U111+U117+U129+U135+U141+U147+U153+U161+U179+U185+U191+U203+U209+U215+U227+U239+U245+U251+U257+U263+U269+U275+U281+U287+U293+U306+U312+U318+U336+U342+U348+U355+U367+U373+U385+U397+U403+U409+U416+U428</f>
        <v>0</v>
      </c>
      <c r="V11" s="147">
        <f t="shared" si="3"/>
        <v>0</v>
      </c>
    </row>
    <row r="12" spans="1:22" s="8" customFormat="1" x14ac:dyDescent="0.2">
      <c r="A12" s="148"/>
      <c r="B12" s="141" t="s">
        <v>283</v>
      </c>
      <c r="C12" s="141" t="s">
        <v>9</v>
      </c>
      <c r="D12" s="142" t="s">
        <v>3</v>
      </c>
      <c r="E12" s="143">
        <f t="shared" ref="E12:E17" si="4">SUM(F12:I12)</f>
        <v>7570259.6820799997</v>
      </c>
      <c r="F12" s="143">
        <f t="shared" si="2"/>
        <v>1190697.03208</v>
      </c>
      <c r="G12" s="143">
        <f>SUM(G13:G17)</f>
        <v>1469325.5</v>
      </c>
      <c r="H12" s="143">
        <f>SUM(H13:H17)</f>
        <v>52789.8</v>
      </c>
      <c r="I12" s="143">
        <f>SUM(I13:I17)</f>
        <v>4857447.3499999996</v>
      </c>
      <c r="J12" s="141" t="s">
        <v>8</v>
      </c>
      <c r="K12" s="141"/>
      <c r="L12" s="141"/>
      <c r="M12" s="141" t="s">
        <v>8</v>
      </c>
      <c r="N12" s="149"/>
      <c r="O12" s="150"/>
      <c r="P12" s="151" t="s">
        <v>3</v>
      </c>
      <c r="Q12" s="16">
        <f>SUM(Q13:Q17)</f>
        <v>2395295.0635000006</v>
      </c>
      <c r="R12" s="20">
        <f>R124+R168+R174+R198+R222+R234+R300+R325+R331+R362+R380+R392+R423+R26+R32+R38+R45+R51+R57+R64+R70+R76+R82+R88+R94+R88+R100+R106+R112+R118+R130+R136+R142+R148+R154+R162+R180+R186+R192+R204+R210+R216+R228+R240+R246+R252+R258+R264+R270+R276+R282+R288+R294+R307+R313+R319+R337+R343+R349+R356+R368+R374+R386+R398+R404+R410+R417+R429</f>
        <v>785466.79294000007</v>
      </c>
      <c r="S12" s="20">
        <f>S124+S168+S174+S198+S222+S234+S300+S325+S331+S362+S380+S392+S423+S26+S32+S38+S45+S51+S57+S64+S70+S76+S82+S88+S94+S88+S100+S106+S112+S118+S130+S136+S142+S148+S154+S162+S180+S186+S192+S204+S210+S216+S228+S240+S246+S252+S258+S264+S270+S276+S282+S288+S294+S307+S313+S319+S337+S343+S349+S356+S368+S374+S386+S398+S404+S410+S417+S429</f>
        <v>356694.02129000006</v>
      </c>
      <c r="T12" s="20">
        <f>T124+T168+T174+T198+T222+T234+T300+T325+T331+T362+T380+T392+T423+T26+T32+T38+T45+T51+T57+T64+T70+T76+T82+T88+T94+T88+T100+T106+T112+T118+T130+T136+T142+T148+T154+T162+T180+T186+T192+T204+T210+T216+T228+T240+T246+T252+T258+T264+T270+T276+T282+T288+T294+T307+T313+T319+T337+T343+T349+T356+T368+T374+T386+T398+T404+T410+T417+T429</f>
        <v>25656.413270000005</v>
      </c>
      <c r="U12" s="20">
        <f>U124+U168+U174+U198+U222+U234+U300+U325+U331+U362+U380+U392+U423+U26+U32+U38+U45+U51+U57+U64+U70+U76+U82+U88+U94+U100+U106+U112+U118+U130+U136+U142+U148+U154+U162+U180+U186+U192+U204+U210+U216+U228+U240+U246+U252+U258+U264+U270+U276+U282+U288+U294+U307+U313+U319+U337+U343+U349+U356+U368+U374+U386+U398+U404+U410+U417+U429</f>
        <v>405694.78500000003</v>
      </c>
      <c r="V12" s="145">
        <f>Q12*100/E12</f>
        <v>31.640857303350401</v>
      </c>
    </row>
    <row r="13" spans="1:22" s="8" customFormat="1" x14ac:dyDescent="0.2">
      <c r="A13" s="17"/>
      <c r="B13" s="10"/>
      <c r="C13" s="10"/>
      <c r="D13" s="142">
        <v>2021</v>
      </c>
      <c r="E13" s="143">
        <f t="shared" si="4"/>
        <v>1434631.29</v>
      </c>
      <c r="F13" s="143">
        <f t="shared" si="2"/>
        <v>207622.34</v>
      </c>
      <c r="G13" s="143">
        <f t="shared" ref="G13:I17" si="5">G21+G33+G52+G65+G71+G77+G83+G89+G95+G101+G119+G125+G131+G137+G27+G143+G149+G40+G46+G157+G163+G169+G175+G181+G187+G193+G199+G205+G211+G217+G223+G229+G235+G241+G247+G253+G259+G265+G271+G277+G283+G289+G295+G302+G308+G314+G320+G326+G332+G338+G344+G351+G357+G363+G369+G375+G381+G387+G393+G399+G405+G412+G418+G424</f>
        <v>319605.19999999995</v>
      </c>
      <c r="H13" s="143">
        <f t="shared" si="5"/>
        <v>3082.3999999999996</v>
      </c>
      <c r="I13" s="143">
        <f t="shared" si="5"/>
        <v>904321.35000000009</v>
      </c>
      <c r="J13" s="141"/>
      <c r="K13" s="10"/>
      <c r="L13" s="10"/>
      <c r="M13" s="10"/>
      <c r="N13" s="152"/>
      <c r="O13" s="153"/>
      <c r="P13" s="151">
        <v>2021</v>
      </c>
      <c r="Q13" s="20">
        <f>SUM(R13:U13)</f>
        <v>1109561.5000300002</v>
      </c>
      <c r="R13" s="20">
        <f>R21+R27+R33+R40+R46+R52+R65+R71+R77+R83+R89+R95+R101+R107+R113+R119+R125+R131+R137+R143+R149+R157+R163+R169+R175+R181+R187+R193+R199+R205+R211+R217+R223+R229+R235+R241+R247+R253+R259+R265+R271+R277+R283+R289+R295+R302+R308+R314+R320+R326+R332+R338+R344+R351+R357+R363+R369+R375+R381+R387+R393+R399+R405+R412+R418+R424</f>
        <v>211244.67074000003</v>
      </c>
      <c r="S13" s="20">
        <f>S21+S27+S33+S40+S46+S52+S65+S71+S77+S83+S89+S95+S101+S107+S113+S119+S125+S131+S137+S143+S149+S157+S163+S169+S175+S181+S187+S193+S199+S205+S211+S217+S223+S229+S235+S241+S247+S253+S259+S265+S271+S277+S283+S289+S295+S302+S308+S314+S320+S326+S332+S338+S344+S351+S357+S363+S369+S375+S381+S387+S393+S399+S405+S412+S418+S424</f>
        <v>321805.72129000007</v>
      </c>
      <c r="T13" s="20">
        <f>T21+T27+T33+T40+T46+T52+T65+T71+T77+T83+T89+T95+T101+T107+T113+T119+T125+T131+T137+T143+T149+T157+T163+T169+T175+T181+T187+T193+T199+T205+T211+T217+T223+T229+T235+T241+T247+T253+T259+T265+T271+T277+T283+T289+T295+T302+T308+T314+T320+T326+T332+T338+T344+T351+T357+T363+T369+T375+T381+T387+T393+T399+T405+T412+T418+T424</f>
        <v>2184.3000000000002</v>
      </c>
      <c r="U13" s="20">
        <f>U21+U27+U33+U40+U46+U52+U65+U71+U77+U83+U89+U95+U101+U107+U113+U119+U125+U131+U137+U143+U149+U157+U163+U169+U175+U181+U187+U193+U199+U205+U211+U217+U223+U229+U235+U241+U247+U253+U259+U265+U271+U277+U283+U289+U295+U302+U308+U314+U320+U326+U332+U338+U344+U351+U357+U363+U369+U375+U381+U387+U393+U399+U405+U412+U418+U424</f>
        <v>574326.80799999996</v>
      </c>
      <c r="V13" s="147">
        <f>Q13*100/E13</f>
        <v>77.341231002287714</v>
      </c>
    </row>
    <row r="14" spans="1:22" s="8" customFormat="1" x14ac:dyDescent="0.2">
      <c r="A14" s="17"/>
      <c r="B14" s="10"/>
      <c r="C14" s="10"/>
      <c r="D14" s="142">
        <v>2022</v>
      </c>
      <c r="E14" s="143">
        <f t="shared" si="4"/>
        <v>1654955.49208</v>
      </c>
      <c r="F14" s="143">
        <f t="shared" si="2"/>
        <v>466963.49208</v>
      </c>
      <c r="G14" s="143">
        <f t="shared" si="5"/>
        <v>48916.800000000003</v>
      </c>
      <c r="H14" s="143">
        <f t="shared" si="5"/>
        <v>27281.200000000001</v>
      </c>
      <c r="I14" s="143">
        <f t="shared" si="5"/>
        <v>1111794</v>
      </c>
      <c r="J14" s="141"/>
      <c r="K14" s="10"/>
      <c r="L14" s="10"/>
      <c r="M14" s="10"/>
      <c r="N14" s="152"/>
      <c r="O14" s="153"/>
      <c r="P14" s="151">
        <v>2022</v>
      </c>
      <c r="Q14" s="20">
        <f>SUM(R14:U14)</f>
        <v>1181657.1054700001</v>
      </c>
      <c r="R14" s="20">
        <f t="shared" ref="R14:U16" si="6">R22+R28+R34+R41+R47+R53+R66+R72+R78+R84+R90+R96+R102+R108+R114+R120+R126+R132+R138+R144+R150+R158+R164+R170+R176+R182+R188+R194+R200+R206+R212+R218+R224+R230+R236+R242+R248+R254+R260+R266+R272+R278+R284+R290+R296+R303+R309+R315+R321+R327+R333+R339+R345+R352+R358+R364+R370+R376+R382+R388+R394+R400+R406+R413+R419+R425</f>
        <v>516177.92220000009</v>
      </c>
      <c r="S14" s="20">
        <f t="shared" si="6"/>
        <v>26079.8</v>
      </c>
      <c r="T14" s="20">
        <f t="shared" si="6"/>
        <v>23472.113270000005</v>
      </c>
      <c r="U14" s="20">
        <f t="shared" si="6"/>
        <v>615927.27</v>
      </c>
      <c r="V14" s="147">
        <f>Q14*100/E14</f>
        <v>71.401141065422635</v>
      </c>
    </row>
    <row r="15" spans="1:22" s="8" customFormat="1" x14ac:dyDescent="0.2">
      <c r="A15" s="17"/>
      <c r="B15" s="10"/>
      <c r="C15" s="10"/>
      <c r="D15" s="142">
        <v>2023</v>
      </c>
      <c r="E15" s="143">
        <f t="shared" si="4"/>
        <v>2553819.7000000002</v>
      </c>
      <c r="F15" s="143">
        <f t="shared" si="2"/>
        <v>341520.10000000003</v>
      </c>
      <c r="G15" s="143">
        <f t="shared" si="5"/>
        <v>492770.4</v>
      </c>
      <c r="H15" s="143">
        <f t="shared" si="5"/>
        <v>14926.2</v>
      </c>
      <c r="I15" s="143">
        <f>I23+I35+I54+I67+I73+I79+I85+I91+I97+I103+I121+I127+I133+I139+I29+I145+I151+I42+I48+I159+I165+I171+I177+I183+I189+I195+I201+I207+I213+I219+I225+I231+I237+I243+I249+I255+I261+I267+I273+I279+I285+I291+I297+I304+I310+I316+I322+I328+I334+I340+I346+I353+I359+I365+I371+I377+I383+I389+I395+I401+I407+I414+I420+I426+I109</f>
        <v>1704603</v>
      </c>
      <c r="J15" s="141"/>
      <c r="K15" s="10"/>
      <c r="L15" s="10"/>
      <c r="M15" s="10"/>
      <c r="N15" s="152"/>
      <c r="O15" s="153"/>
      <c r="P15" s="151">
        <v>2023</v>
      </c>
      <c r="Q15" s="20">
        <f>SUM(R15:U15)</f>
        <v>104076.45800000001</v>
      </c>
      <c r="R15" s="20">
        <f t="shared" si="6"/>
        <v>58044.200000000004</v>
      </c>
      <c r="S15" s="20">
        <f t="shared" si="6"/>
        <v>8808.5</v>
      </c>
      <c r="T15" s="20">
        <f t="shared" si="6"/>
        <v>0</v>
      </c>
      <c r="U15" s="20">
        <f t="shared" si="6"/>
        <v>37223.758000000002</v>
      </c>
      <c r="V15" s="147">
        <f t="shared" si="3"/>
        <v>4.0753252079620186</v>
      </c>
    </row>
    <row r="16" spans="1:22" s="8" customFormat="1" x14ac:dyDescent="0.2">
      <c r="A16" s="17"/>
      <c r="B16" s="10"/>
      <c r="C16" s="10"/>
      <c r="D16" s="142">
        <v>2024</v>
      </c>
      <c r="E16" s="143">
        <f t="shared" si="4"/>
        <v>1181923.2</v>
      </c>
      <c r="F16" s="143">
        <f t="shared" si="2"/>
        <v>130012.7</v>
      </c>
      <c r="G16" s="143">
        <f t="shared" si="5"/>
        <v>315111.5</v>
      </c>
      <c r="H16" s="143">
        <f t="shared" si="5"/>
        <v>6000</v>
      </c>
      <c r="I16" s="143">
        <f t="shared" si="5"/>
        <v>730799</v>
      </c>
      <c r="J16" s="141"/>
      <c r="K16" s="10"/>
      <c r="L16" s="10"/>
      <c r="M16" s="10"/>
      <c r="N16" s="152"/>
      <c r="O16" s="153"/>
      <c r="P16" s="151">
        <v>2024</v>
      </c>
      <c r="Q16" s="20">
        <f>SUM(R16:U16)</f>
        <v>0</v>
      </c>
      <c r="R16" s="20">
        <f t="shared" si="6"/>
        <v>0</v>
      </c>
      <c r="S16" s="20">
        <f t="shared" si="6"/>
        <v>0</v>
      </c>
      <c r="T16" s="20">
        <f t="shared" si="6"/>
        <v>0</v>
      </c>
      <c r="U16" s="20">
        <f t="shared" si="6"/>
        <v>0</v>
      </c>
      <c r="V16" s="147">
        <f t="shared" si="3"/>
        <v>0</v>
      </c>
    </row>
    <row r="17" spans="1:22" s="8" customFormat="1" x14ac:dyDescent="0.2">
      <c r="A17" s="17"/>
      <c r="B17" s="10"/>
      <c r="C17" s="10"/>
      <c r="D17" s="142">
        <v>2025</v>
      </c>
      <c r="E17" s="143">
        <f t="shared" si="4"/>
        <v>744930</v>
      </c>
      <c r="F17" s="143">
        <f t="shared" si="2"/>
        <v>44578.400000000001</v>
      </c>
      <c r="G17" s="143">
        <f t="shared" si="5"/>
        <v>292921.59999999998</v>
      </c>
      <c r="H17" s="143">
        <f t="shared" si="5"/>
        <v>1500</v>
      </c>
      <c r="I17" s="143">
        <f t="shared" si="5"/>
        <v>405930</v>
      </c>
      <c r="J17" s="141"/>
      <c r="K17" s="10"/>
      <c r="L17" s="10"/>
      <c r="M17" s="10"/>
      <c r="N17" s="154"/>
      <c r="O17" s="155"/>
      <c r="P17" s="151">
        <v>2025</v>
      </c>
      <c r="Q17" s="20">
        <f>SUM(R17:U17)</f>
        <v>0</v>
      </c>
      <c r="R17" s="20">
        <f>R129+R173+R179+R203+R227+R239+R305+R330+R336+R367+R385+R397+R428+R31+R37+R43+R50+R56+R62+R69+R75+R81+R87+R93+R99+R93+R105+R111+R117+R123+R135+R141+R147+R153+R159+R167+R185+R191+R197+R209+R215+R221+R233+R245+R251+R257+R263+R269+R275+R281+R287+R293+R299+R312+R318+R324+R342+R348+R354+R361+R373+R379+R391+R403+R409+R415+R422+R434</f>
        <v>0</v>
      </c>
      <c r="S17" s="20">
        <f>S129+S173+S179+S203+S227+S239+S305+S330+S336+S367+S385+S397+S428+S31+S37+S43+S50+S56+S62+S69+S75+S81+S87+S93+S99+S93+S105+S111+S117+S123+S135+S141+S147+S153+S159+S167+S185+S191+S197+S209+S215+S221+S233+S245+S251+S257+S263+S269+S275+S281+S287+S293+S299+S312+S318+S324+S342+S348+S354+S361+S373+S379+S391+S403+S409+S415+S422+S434</f>
        <v>0</v>
      </c>
      <c r="T17" s="20">
        <f>T129+T173+T179+T203+T227+T239+T305+T330+T336+T367+T385+T397+T428+T31+T37+T43+T50+T56+T62+T69+T75+T81+T87+T93+T99+T93+T105+T111+T117+T123+T135+T141+T147+T153+T159+T167+T185+T191+T197+T209+T215+T221+T233+T245+T251+T257+T263+T269+T275+T281+T287+T293+T299+T312+T318+T324+T342+T348+T354+T361+T373+T379+T391+T403+T409+T415+T422+T434</f>
        <v>0</v>
      </c>
      <c r="U17" s="20">
        <f>U129+U173+U179+U203+U227+U239+U305+U330+U336+U367+U385+U397+U428+U31+U37+U43+U50+U56+U62+U69+U75+U81+U87+U93+U99+U93+U105+U111+U117+U123+U135+U141+U147+U153+U159+U167+U185+U191+U197+U209+U215+U221+U233+U245+U251+U257+U263+U269+U275+U281+U287+U293+U299+U312+U318+U324+U342+U348+U354+U361+U373+U379+U391+U403+U409+U415+U422+U434</f>
        <v>0</v>
      </c>
      <c r="V17" s="147">
        <f t="shared" si="3"/>
        <v>0</v>
      </c>
    </row>
    <row r="18" spans="1:22" s="8" customFormat="1" ht="18" customHeight="1" x14ac:dyDescent="0.2">
      <c r="A18" s="24" t="s">
        <v>10</v>
      </c>
      <c r="B18" s="156" t="s">
        <v>11</v>
      </c>
      <c r="C18" s="157"/>
      <c r="D18" s="157"/>
      <c r="E18" s="157"/>
      <c r="F18" s="157"/>
      <c r="G18" s="157"/>
      <c r="H18" s="157"/>
      <c r="I18" s="157"/>
      <c r="J18" s="157"/>
      <c r="K18" s="157"/>
      <c r="L18" s="157"/>
      <c r="M18" s="157"/>
      <c r="N18" s="157"/>
      <c r="O18" s="158"/>
      <c r="P18" s="159"/>
      <c r="Q18" s="160"/>
      <c r="R18" s="160"/>
      <c r="S18" s="160"/>
      <c r="T18" s="160"/>
      <c r="U18" s="160"/>
      <c r="V18" s="129"/>
    </row>
    <row r="19" spans="1:22" s="8" customFormat="1" ht="14.25" customHeight="1" x14ac:dyDescent="0.2">
      <c r="A19" s="25" t="s">
        <v>12</v>
      </c>
      <c r="B19" s="63" t="s">
        <v>13</v>
      </c>
      <c r="C19" s="63"/>
      <c r="D19" s="63"/>
      <c r="E19" s="63"/>
      <c r="F19" s="63"/>
      <c r="G19" s="63"/>
      <c r="H19" s="63"/>
      <c r="I19" s="63"/>
      <c r="J19" s="63"/>
      <c r="K19" s="63"/>
      <c r="L19" s="63"/>
      <c r="M19" s="63"/>
      <c r="N19" s="161"/>
      <c r="O19" s="161"/>
      <c r="P19" s="161"/>
      <c r="Q19" s="161"/>
      <c r="R19" s="161"/>
      <c r="S19" s="161"/>
      <c r="T19" s="161"/>
      <c r="U19" s="161"/>
      <c r="V19" s="129"/>
    </row>
    <row r="20" spans="1:22" s="8" customFormat="1" ht="21" customHeight="1" x14ac:dyDescent="0.2">
      <c r="A20" s="162" t="s">
        <v>14</v>
      </c>
      <c r="B20" s="26" t="s">
        <v>284</v>
      </c>
      <c r="C20" s="27" t="s">
        <v>45</v>
      </c>
      <c r="D20" s="28" t="s">
        <v>3</v>
      </c>
      <c r="E20" s="29">
        <f>SUM(E21:E25)</f>
        <v>64000</v>
      </c>
      <c r="F20" s="29">
        <f>SUM(F21:F25)</f>
        <v>0</v>
      </c>
      <c r="G20" s="29">
        <f>SUM(G21:G25)</f>
        <v>0</v>
      </c>
      <c r="H20" s="29">
        <f>SUM(H21:H25)</f>
        <v>0</v>
      </c>
      <c r="I20" s="29">
        <f>SUM(I21:I25)</f>
        <v>64000</v>
      </c>
      <c r="J20" s="26" t="s">
        <v>166</v>
      </c>
      <c r="K20" s="27" t="s">
        <v>87</v>
      </c>
      <c r="L20" s="27" t="s">
        <v>102</v>
      </c>
      <c r="M20" s="30" t="s">
        <v>273</v>
      </c>
      <c r="N20" s="31" t="s">
        <v>285</v>
      </c>
      <c r="O20" s="32"/>
      <c r="P20" s="33" t="s">
        <v>3</v>
      </c>
      <c r="Q20" s="20">
        <f>SUM(Q21:Q25)</f>
        <v>5239.0600000000004</v>
      </c>
      <c r="R20" s="34">
        <f>SUM(R21:R25)</f>
        <v>0</v>
      </c>
      <c r="S20" s="34">
        <f>SUM(S21:S25)</f>
        <v>0</v>
      </c>
      <c r="T20" s="34">
        <f>SUM(T21:T25)</f>
        <v>0</v>
      </c>
      <c r="U20" s="20">
        <f>U21+U22+U23+U24+U25</f>
        <v>5239.0600000000004</v>
      </c>
      <c r="V20" s="129"/>
    </row>
    <row r="21" spans="1:22" s="8" customFormat="1" ht="21" customHeight="1" x14ac:dyDescent="0.2">
      <c r="A21" s="35"/>
      <c r="B21" s="35"/>
      <c r="C21" s="35"/>
      <c r="D21" s="36">
        <v>2021</v>
      </c>
      <c r="E21" s="37">
        <f>SUM(F21:I21)</f>
        <v>64000</v>
      </c>
      <c r="F21" s="37">
        <v>0</v>
      </c>
      <c r="G21" s="37">
        <v>0</v>
      </c>
      <c r="H21" s="37">
        <v>0</v>
      </c>
      <c r="I21" s="37">
        <v>64000</v>
      </c>
      <c r="J21" s="26"/>
      <c r="K21" s="38"/>
      <c r="L21" s="38"/>
      <c r="M21" s="17"/>
      <c r="N21" s="39"/>
      <c r="O21" s="40"/>
      <c r="P21" s="33">
        <v>2021</v>
      </c>
      <c r="Q21" s="163">
        <f>R21+S21+T21+U21</f>
        <v>5239.0600000000004</v>
      </c>
      <c r="R21" s="163">
        <v>0</v>
      </c>
      <c r="S21" s="163">
        <v>0</v>
      </c>
      <c r="T21" s="163">
        <v>0</v>
      </c>
      <c r="U21" s="164">
        <v>5239.0600000000004</v>
      </c>
      <c r="V21" s="129"/>
    </row>
    <row r="22" spans="1:22" s="8" customFormat="1" ht="21" customHeight="1" x14ac:dyDescent="0.2">
      <c r="A22" s="35"/>
      <c r="B22" s="35"/>
      <c r="C22" s="35"/>
      <c r="D22" s="36">
        <v>2022</v>
      </c>
      <c r="E22" s="37">
        <f>SUM(F22:I22)</f>
        <v>0</v>
      </c>
      <c r="F22" s="37">
        <v>0</v>
      </c>
      <c r="G22" s="37">
        <v>0</v>
      </c>
      <c r="H22" s="37">
        <v>0</v>
      </c>
      <c r="I22" s="37">
        <v>0</v>
      </c>
      <c r="J22" s="26"/>
      <c r="K22" s="38"/>
      <c r="L22" s="38"/>
      <c r="M22" s="17"/>
      <c r="N22" s="39"/>
      <c r="O22" s="40"/>
      <c r="P22" s="33">
        <v>2022</v>
      </c>
      <c r="Q22" s="163">
        <f t="shared" ref="Q22:Q63" si="7">R22+S22+T22+U22</f>
        <v>0</v>
      </c>
      <c r="R22" s="20">
        <v>0</v>
      </c>
      <c r="S22" s="20">
        <v>0</v>
      </c>
      <c r="T22" s="20">
        <v>0</v>
      </c>
      <c r="U22" s="20">
        <v>0</v>
      </c>
      <c r="V22" s="129"/>
    </row>
    <row r="23" spans="1:22" s="8" customFormat="1" ht="21" customHeight="1" x14ac:dyDescent="0.2">
      <c r="A23" s="35"/>
      <c r="B23" s="35"/>
      <c r="C23" s="35"/>
      <c r="D23" s="36">
        <v>2023</v>
      </c>
      <c r="E23" s="37">
        <f>SUM(F23:I23)</f>
        <v>0</v>
      </c>
      <c r="F23" s="37">
        <v>0</v>
      </c>
      <c r="G23" s="37">
        <v>0</v>
      </c>
      <c r="H23" s="37">
        <v>0</v>
      </c>
      <c r="I23" s="37">
        <v>0</v>
      </c>
      <c r="J23" s="26"/>
      <c r="K23" s="38"/>
      <c r="L23" s="38"/>
      <c r="M23" s="17"/>
      <c r="N23" s="39"/>
      <c r="O23" s="40"/>
      <c r="P23" s="33">
        <v>2023</v>
      </c>
      <c r="Q23" s="163">
        <f t="shared" si="7"/>
        <v>0</v>
      </c>
      <c r="R23" s="20">
        <v>0</v>
      </c>
      <c r="S23" s="20">
        <v>0</v>
      </c>
      <c r="T23" s="20">
        <v>0</v>
      </c>
      <c r="U23" s="20">
        <v>0</v>
      </c>
      <c r="V23" s="129"/>
    </row>
    <row r="24" spans="1:22" s="8" customFormat="1" ht="21" customHeight="1" x14ac:dyDescent="0.2">
      <c r="A24" s="35"/>
      <c r="B24" s="35"/>
      <c r="C24" s="35"/>
      <c r="D24" s="36">
        <v>2024</v>
      </c>
      <c r="E24" s="37">
        <f>SUM(F24:I24)</f>
        <v>0</v>
      </c>
      <c r="F24" s="37">
        <v>0</v>
      </c>
      <c r="G24" s="37">
        <v>0</v>
      </c>
      <c r="H24" s="37">
        <v>0</v>
      </c>
      <c r="I24" s="37">
        <v>0</v>
      </c>
      <c r="J24" s="26"/>
      <c r="K24" s="38"/>
      <c r="L24" s="38"/>
      <c r="M24" s="17"/>
      <c r="N24" s="39"/>
      <c r="O24" s="40"/>
      <c r="P24" s="33">
        <v>2024</v>
      </c>
      <c r="Q24" s="163">
        <f t="shared" si="7"/>
        <v>0</v>
      </c>
      <c r="R24" s="20">
        <v>0</v>
      </c>
      <c r="S24" s="20">
        <v>0</v>
      </c>
      <c r="T24" s="20">
        <v>0</v>
      </c>
      <c r="U24" s="20">
        <v>0</v>
      </c>
      <c r="V24" s="129"/>
    </row>
    <row r="25" spans="1:22" s="8" customFormat="1" ht="62.25" customHeight="1" x14ac:dyDescent="0.2">
      <c r="A25" s="41"/>
      <c r="B25" s="41"/>
      <c r="C25" s="41"/>
      <c r="D25" s="36">
        <v>2025</v>
      </c>
      <c r="E25" s="37">
        <f>SUM(F25:I25)</f>
        <v>0</v>
      </c>
      <c r="F25" s="37">
        <v>0</v>
      </c>
      <c r="G25" s="37">
        <v>0</v>
      </c>
      <c r="H25" s="37">
        <v>0</v>
      </c>
      <c r="I25" s="37">
        <v>0</v>
      </c>
      <c r="J25" s="42"/>
      <c r="K25" s="43"/>
      <c r="L25" s="43"/>
      <c r="M25" s="21"/>
      <c r="N25" s="44"/>
      <c r="O25" s="45"/>
      <c r="P25" s="33">
        <v>2025</v>
      </c>
      <c r="Q25" s="163">
        <f t="shared" si="7"/>
        <v>0</v>
      </c>
      <c r="R25" s="20">
        <v>0</v>
      </c>
      <c r="S25" s="20">
        <v>0</v>
      </c>
      <c r="T25" s="20">
        <v>0</v>
      </c>
      <c r="U25" s="20">
        <v>0</v>
      </c>
      <c r="V25" s="129"/>
    </row>
    <row r="26" spans="1:22" s="8" customFormat="1" ht="40.5" customHeight="1" x14ac:dyDescent="0.2">
      <c r="A26" s="79" t="s">
        <v>16</v>
      </c>
      <c r="B26" s="46" t="s">
        <v>286</v>
      </c>
      <c r="C26" s="141" t="s">
        <v>15</v>
      </c>
      <c r="D26" s="47" t="s">
        <v>121</v>
      </c>
      <c r="E26" s="48">
        <f>SUM(E27:E31)</f>
        <v>492500</v>
      </c>
      <c r="F26" s="48">
        <f>SUM(F27:F31)</f>
        <v>0</v>
      </c>
      <c r="G26" s="48">
        <f>SUM(G27:G31)</f>
        <v>0</v>
      </c>
      <c r="H26" s="48">
        <f>SUM(H27:H31)</f>
        <v>0</v>
      </c>
      <c r="I26" s="48">
        <f>SUM(I27:I31)</f>
        <v>492500</v>
      </c>
      <c r="J26" s="49" t="s">
        <v>167</v>
      </c>
      <c r="K26" s="50" t="s">
        <v>122</v>
      </c>
      <c r="L26" s="51" t="s">
        <v>103</v>
      </c>
      <c r="M26" s="52" t="s">
        <v>262</v>
      </c>
      <c r="N26" s="31" t="s">
        <v>287</v>
      </c>
      <c r="O26" s="32"/>
      <c r="P26" s="53" t="s">
        <v>3</v>
      </c>
      <c r="Q26" s="163">
        <f t="shared" si="7"/>
        <v>68470.399999999994</v>
      </c>
      <c r="R26" s="20">
        <f>SUM(R27:R31)</f>
        <v>0</v>
      </c>
      <c r="S26" s="20">
        <f>SUM(S27:S31)</f>
        <v>0</v>
      </c>
      <c r="T26" s="20">
        <f>SUM(T27:T31)</f>
        <v>0</v>
      </c>
      <c r="U26" s="20">
        <f>SUM(U27:U31)</f>
        <v>68470.399999999994</v>
      </c>
      <c r="V26" s="129"/>
    </row>
    <row r="27" spans="1:22" s="8" customFormat="1" ht="55.5" customHeight="1" x14ac:dyDescent="0.2">
      <c r="A27" s="35"/>
      <c r="B27" s="10"/>
      <c r="C27" s="10"/>
      <c r="D27" s="47">
        <v>2021</v>
      </c>
      <c r="E27" s="48">
        <f>SUM(F27:I27)</f>
        <v>134400</v>
      </c>
      <c r="F27" s="48">
        <v>0</v>
      </c>
      <c r="G27" s="48">
        <v>0</v>
      </c>
      <c r="H27" s="48">
        <v>0</v>
      </c>
      <c r="I27" s="48">
        <v>134400</v>
      </c>
      <c r="J27" s="26"/>
      <c r="K27" s="54"/>
      <c r="L27" s="38"/>
      <c r="M27" s="30"/>
      <c r="N27" s="39"/>
      <c r="O27" s="40"/>
      <c r="P27" s="55">
        <v>2021</v>
      </c>
      <c r="Q27" s="163">
        <f t="shared" si="7"/>
        <v>27990</v>
      </c>
      <c r="R27" s="20">
        <v>0</v>
      </c>
      <c r="S27" s="20">
        <v>0</v>
      </c>
      <c r="T27" s="20">
        <v>0</v>
      </c>
      <c r="U27" s="20">
        <v>27990</v>
      </c>
      <c r="V27" s="129"/>
    </row>
    <row r="28" spans="1:22" s="8" customFormat="1" ht="55.5" customHeight="1" x14ac:dyDescent="0.2">
      <c r="A28" s="35"/>
      <c r="B28" s="10"/>
      <c r="C28" s="10"/>
      <c r="D28" s="47">
        <v>2022</v>
      </c>
      <c r="E28" s="48">
        <f>SUM(F28:I28)</f>
        <v>326100</v>
      </c>
      <c r="F28" s="48">
        <v>0</v>
      </c>
      <c r="G28" s="48">
        <v>0</v>
      </c>
      <c r="H28" s="48">
        <v>0</v>
      </c>
      <c r="I28" s="48">
        <v>326100</v>
      </c>
      <c r="J28" s="26"/>
      <c r="K28" s="54"/>
      <c r="L28" s="38"/>
      <c r="M28" s="30"/>
      <c r="N28" s="39"/>
      <c r="O28" s="40"/>
      <c r="P28" s="55">
        <v>2022</v>
      </c>
      <c r="Q28" s="163">
        <f>R28+S28+T28+U28</f>
        <v>40480.400000000001</v>
      </c>
      <c r="R28" s="20">
        <v>0</v>
      </c>
      <c r="S28" s="20">
        <v>0</v>
      </c>
      <c r="T28" s="20">
        <v>0</v>
      </c>
      <c r="U28" s="20">
        <v>40480.400000000001</v>
      </c>
      <c r="V28" s="129"/>
    </row>
    <row r="29" spans="1:22" s="8" customFormat="1" ht="55.5" customHeight="1" x14ac:dyDescent="0.2">
      <c r="A29" s="35"/>
      <c r="B29" s="10"/>
      <c r="C29" s="10"/>
      <c r="D29" s="47">
        <v>2023</v>
      </c>
      <c r="E29" s="48">
        <f>SUM(F29:I29)</f>
        <v>32000</v>
      </c>
      <c r="F29" s="48">
        <v>0</v>
      </c>
      <c r="G29" s="48">
        <v>0</v>
      </c>
      <c r="H29" s="48">
        <v>0</v>
      </c>
      <c r="I29" s="48">
        <v>32000</v>
      </c>
      <c r="J29" s="26"/>
      <c r="K29" s="54"/>
      <c r="L29" s="38"/>
      <c r="M29" s="30"/>
      <c r="N29" s="39"/>
      <c r="O29" s="40"/>
      <c r="P29" s="55">
        <v>2023</v>
      </c>
      <c r="Q29" s="163">
        <f t="shared" si="7"/>
        <v>0</v>
      </c>
      <c r="R29" s="20">
        <v>0</v>
      </c>
      <c r="S29" s="20">
        <v>0</v>
      </c>
      <c r="T29" s="20">
        <v>0</v>
      </c>
      <c r="U29" s="20">
        <v>0</v>
      </c>
      <c r="V29" s="129"/>
    </row>
    <row r="30" spans="1:22" s="8" customFormat="1" ht="55.5" customHeight="1" x14ac:dyDescent="0.2">
      <c r="A30" s="35"/>
      <c r="B30" s="10"/>
      <c r="C30" s="10"/>
      <c r="D30" s="47">
        <v>2024</v>
      </c>
      <c r="E30" s="48">
        <f>SUM(F30:I30)</f>
        <v>0</v>
      </c>
      <c r="F30" s="48">
        <v>0</v>
      </c>
      <c r="G30" s="48">
        <v>0</v>
      </c>
      <c r="H30" s="48">
        <v>0</v>
      </c>
      <c r="I30" s="48">
        <v>0</v>
      </c>
      <c r="J30" s="26"/>
      <c r="K30" s="54"/>
      <c r="L30" s="38"/>
      <c r="M30" s="30"/>
      <c r="N30" s="39"/>
      <c r="O30" s="40"/>
      <c r="P30" s="55">
        <v>2024</v>
      </c>
      <c r="Q30" s="163">
        <f t="shared" si="7"/>
        <v>0</v>
      </c>
      <c r="R30" s="20">
        <v>0</v>
      </c>
      <c r="S30" s="20">
        <v>0</v>
      </c>
      <c r="T30" s="20">
        <v>0</v>
      </c>
      <c r="U30" s="20">
        <v>0</v>
      </c>
      <c r="V30" s="129"/>
    </row>
    <row r="31" spans="1:22" s="8" customFormat="1" ht="55.5" customHeight="1" x14ac:dyDescent="0.2">
      <c r="A31" s="41"/>
      <c r="B31" s="10"/>
      <c r="C31" s="10"/>
      <c r="D31" s="47">
        <v>2025</v>
      </c>
      <c r="E31" s="48">
        <f>SUM(F31:I31)</f>
        <v>0</v>
      </c>
      <c r="F31" s="48">
        <v>0</v>
      </c>
      <c r="G31" s="48">
        <v>0</v>
      </c>
      <c r="H31" s="48">
        <v>0</v>
      </c>
      <c r="I31" s="48">
        <v>0</v>
      </c>
      <c r="J31" s="42"/>
      <c r="K31" s="54"/>
      <c r="L31" s="43"/>
      <c r="M31" s="56"/>
      <c r="N31" s="44"/>
      <c r="O31" s="45"/>
      <c r="P31" s="55">
        <v>2025</v>
      </c>
      <c r="Q31" s="163">
        <f t="shared" si="7"/>
        <v>0</v>
      </c>
      <c r="R31" s="20">
        <v>0</v>
      </c>
      <c r="S31" s="20">
        <v>0</v>
      </c>
      <c r="T31" s="20">
        <v>0</v>
      </c>
      <c r="U31" s="20">
        <v>0</v>
      </c>
      <c r="V31" s="129"/>
    </row>
    <row r="32" spans="1:22" s="8" customFormat="1" ht="63" customHeight="1" x14ac:dyDescent="0.2">
      <c r="A32" s="79" t="s">
        <v>17</v>
      </c>
      <c r="B32" s="49" t="s">
        <v>288</v>
      </c>
      <c r="C32" s="51">
        <v>2021</v>
      </c>
      <c r="D32" s="36" t="s">
        <v>3</v>
      </c>
      <c r="E32" s="37">
        <f>SUM(E33:E37)</f>
        <v>7071</v>
      </c>
      <c r="F32" s="37">
        <f>SUM(F33:F37)</f>
        <v>0</v>
      </c>
      <c r="G32" s="37">
        <f>SUM(G33:G37)</f>
        <v>0</v>
      </c>
      <c r="H32" s="37">
        <f>SUM(H33:H37)</f>
        <v>0</v>
      </c>
      <c r="I32" s="37">
        <f>SUM(I33:I37)</f>
        <v>7071</v>
      </c>
      <c r="J32" s="49" t="s">
        <v>168</v>
      </c>
      <c r="K32" s="51" t="s">
        <v>107</v>
      </c>
      <c r="L32" s="51" t="s">
        <v>102</v>
      </c>
      <c r="M32" s="52" t="s">
        <v>263</v>
      </c>
      <c r="N32" s="39" t="s">
        <v>289</v>
      </c>
      <c r="O32" s="40"/>
      <c r="P32" s="57" t="s">
        <v>3</v>
      </c>
      <c r="Q32" s="163">
        <f t="shared" si="7"/>
        <v>7646.3450000000003</v>
      </c>
      <c r="R32" s="58">
        <f>SUM(R33:R37)</f>
        <v>0</v>
      </c>
      <c r="S32" s="58">
        <f>SUM(S33:S37)</f>
        <v>0</v>
      </c>
      <c r="T32" s="58">
        <f>SUM(T33:T37)</f>
        <v>0</v>
      </c>
      <c r="U32" s="58">
        <f>SUM(U33:U37)</f>
        <v>7646.3450000000003</v>
      </c>
      <c r="V32" s="129"/>
    </row>
    <row r="33" spans="1:22" s="8" customFormat="1" ht="63" customHeight="1" x14ac:dyDescent="0.2">
      <c r="A33" s="35"/>
      <c r="B33" s="35"/>
      <c r="C33" s="35"/>
      <c r="D33" s="36">
        <v>2021</v>
      </c>
      <c r="E33" s="37">
        <f>SUM(F33:I33)</f>
        <v>7071</v>
      </c>
      <c r="F33" s="37">
        <v>0</v>
      </c>
      <c r="G33" s="37">
        <v>0</v>
      </c>
      <c r="H33" s="37">
        <v>0</v>
      </c>
      <c r="I33" s="37">
        <v>7071</v>
      </c>
      <c r="J33" s="26"/>
      <c r="K33" s="38"/>
      <c r="L33" s="38"/>
      <c r="M33" s="17"/>
      <c r="N33" s="39"/>
      <c r="O33" s="40"/>
      <c r="P33" s="33">
        <v>2021</v>
      </c>
      <c r="Q33" s="163">
        <f t="shared" si="7"/>
        <v>5629.3450000000003</v>
      </c>
      <c r="R33" s="163">
        <v>0</v>
      </c>
      <c r="S33" s="163">
        <v>0</v>
      </c>
      <c r="T33" s="163">
        <v>0</v>
      </c>
      <c r="U33" s="164">
        <v>5629.3450000000003</v>
      </c>
      <c r="V33" s="129"/>
    </row>
    <row r="34" spans="1:22" s="8" customFormat="1" ht="63" customHeight="1" x14ac:dyDescent="0.2">
      <c r="A34" s="35"/>
      <c r="B34" s="35"/>
      <c r="C34" s="35"/>
      <c r="D34" s="36">
        <v>2022</v>
      </c>
      <c r="E34" s="37">
        <f>SUM(F34:I34)</f>
        <v>0</v>
      </c>
      <c r="F34" s="37">
        <v>0</v>
      </c>
      <c r="G34" s="37">
        <v>0</v>
      </c>
      <c r="H34" s="37">
        <v>0</v>
      </c>
      <c r="I34" s="37">
        <v>0</v>
      </c>
      <c r="J34" s="26"/>
      <c r="K34" s="38"/>
      <c r="L34" s="38"/>
      <c r="M34" s="17"/>
      <c r="N34" s="39"/>
      <c r="O34" s="40"/>
      <c r="P34" s="33">
        <v>2022</v>
      </c>
      <c r="Q34" s="163">
        <f t="shared" si="7"/>
        <v>2017</v>
      </c>
      <c r="R34" s="20">
        <v>0</v>
      </c>
      <c r="S34" s="20">
        <v>0</v>
      </c>
      <c r="T34" s="20">
        <v>0</v>
      </c>
      <c r="U34" s="20">
        <v>2017</v>
      </c>
      <c r="V34" s="129"/>
    </row>
    <row r="35" spans="1:22" s="8" customFormat="1" ht="63" customHeight="1" x14ac:dyDescent="0.2">
      <c r="A35" s="35"/>
      <c r="B35" s="35"/>
      <c r="C35" s="35"/>
      <c r="D35" s="36">
        <v>2023</v>
      </c>
      <c r="E35" s="37">
        <f>SUM(F35:I35)</f>
        <v>0</v>
      </c>
      <c r="F35" s="37">
        <v>0</v>
      </c>
      <c r="G35" s="37">
        <v>0</v>
      </c>
      <c r="H35" s="37">
        <v>0</v>
      </c>
      <c r="I35" s="37">
        <v>0</v>
      </c>
      <c r="J35" s="26"/>
      <c r="K35" s="38"/>
      <c r="L35" s="38"/>
      <c r="M35" s="17"/>
      <c r="N35" s="39"/>
      <c r="O35" s="40"/>
      <c r="P35" s="33">
        <v>2023</v>
      </c>
      <c r="Q35" s="163">
        <f t="shared" si="7"/>
        <v>0</v>
      </c>
      <c r="R35" s="20">
        <v>0</v>
      </c>
      <c r="S35" s="20">
        <v>0</v>
      </c>
      <c r="T35" s="20">
        <v>0</v>
      </c>
      <c r="U35" s="20">
        <v>0</v>
      </c>
      <c r="V35" s="129"/>
    </row>
    <row r="36" spans="1:22" s="8" customFormat="1" ht="63" customHeight="1" x14ac:dyDescent="0.2">
      <c r="A36" s="35"/>
      <c r="B36" s="35"/>
      <c r="C36" s="35"/>
      <c r="D36" s="36">
        <v>2024</v>
      </c>
      <c r="E36" s="37">
        <f>SUM(F36:I36)</f>
        <v>0</v>
      </c>
      <c r="F36" s="37">
        <v>0</v>
      </c>
      <c r="G36" s="37">
        <v>0</v>
      </c>
      <c r="H36" s="37">
        <v>0</v>
      </c>
      <c r="I36" s="37">
        <v>0</v>
      </c>
      <c r="J36" s="26"/>
      <c r="K36" s="38"/>
      <c r="L36" s="38"/>
      <c r="M36" s="17"/>
      <c r="N36" s="39"/>
      <c r="O36" s="40"/>
      <c r="P36" s="33">
        <v>2024</v>
      </c>
      <c r="Q36" s="163">
        <f t="shared" si="7"/>
        <v>0</v>
      </c>
      <c r="R36" s="20">
        <v>0</v>
      </c>
      <c r="S36" s="20">
        <v>0</v>
      </c>
      <c r="T36" s="20">
        <v>0</v>
      </c>
      <c r="U36" s="20">
        <v>0</v>
      </c>
      <c r="V36" s="129"/>
    </row>
    <row r="37" spans="1:22" s="8" customFormat="1" ht="63" customHeight="1" x14ac:dyDescent="0.2">
      <c r="A37" s="35"/>
      <c r="B37" s="35"/>
      <c r="C37" s="35"/>
      <c r="D37" s="59">
        <v>2025</v>
      </c>
      <c r="E37" s="60">
        <f>SUM(F37:I37)</f>
        <v>0</v>
      </c>
      <c r="F37" s="60">
        <v>0</v>
      </c>
      <c r="G37" s="60">
        <v>0</v>
      </c>
      <c r="H37" s="60">
        <v>0</v>
      </c>
      <c r="I37" s="60">
        <v>0</v>
      </c>
      <c r="J37" s="26"/>
      <c r="K37" s="38"/>
      <c r="L37" s="38"/>
      <c r="M37" s="17"/>
      <c r="N37" s="44"/>
      <c r="O37" s="45"/>
      <c r="P37" s="61">
        <v>2025</v>
      </c>
      <c r="Q37" s="163">
        <f t="shared" si="7"/>
        <v>0</v>
      </c>
      <c r="R37" s="20">
        <v>0</v>
      </c>
      <c r="S37" s="20">
        <v>0</v>
      </c>
      <c r="T37" s="20">
        <v>0</v>
      </c>
      <c r="U37" s="20">
        <v>0</v>
      </c>
      <c r="V37" s="129"/>
    </row>
    <row r="38" spans="1:22" s="8" customFormat="1" ht="14.25" customHeight="1" x14ac:dyDescent="0.2">
      <c r="A38" s="62" t="s">
        <v>18</v>
      </c>
      <c r="B38" s="63" t="s">
        <v>19</v>
      </c>
      <c r="C38" s="63"/>
      <c r="D38" s="63"/>
      <c r="E38" s="63"/>
      <c r="F38" s="63"/>
      <c r="G38" s="63"/>
      <c r="H38" s="63"/>
      <c r="I38" s="63"/>
      <c r="J38" s="63"/>
      <c r="K38" s="63"/>
      <c r="L38" s="63"/>
      <c r="M38" s="63"/>
      <c r="N38" s="161"/>
      <c r="O38" s="161"/>
      <c r="P38" s="161"/>
      <c r="Q38" s="161"/>
      <c r="R38" s="161"/>
      <c r="S38" s="161"/>
      <c r="T38" s="161"/>
      <c r="U38" s="161"/>
      <c r="V38" s="129"/>
    </row>
    <row r="39" spans="1:22" s="8" customFormat="1" ht="38.25" customHeight="1" x14ac:dyDescent="0.2">
      <c r="A39" s="165" t="s">
        <v>20</v>
      </c>
      <c r="B39" s="64" t="s">
        <v>290</v>
      </c>
      <c r="C39" s="68" t="s">
        <v>15</v>
      </c>
      <c r="D39" s="65" t="s">
        <v>121</v>
      </c>
      <c r="E39" s="66">
        <f>SUM(E40:E44)</f>
        <v>316326</v>
      </c>
      <c r="F39" s="66">
        <f>SUM(F40:F44)</f>
        <v>0</v>
      </c>
      <c r="G39" s="66">
        <f>SUM(G40:G44)</f>
        <v>0</v>
      </c>
      <c r="H39" s="66">
        <f>SUM(H40:H44)</f>
        <v>0</v>
      </c>
      <c r="I39" s="66">
        <f>SUM(I40:I44)</f>
        <v>316326</v>
      </c>
      <c r="J39" s="67" t="s">
        <v>169</v>
      </c>
      <c r="K39" s="68" t="s">
        <v>123</v>
      </c>
      <c r="L39" s="68" t="s">
        <v>152</v>
      </c>
      <c r="M39" s="69" t="s">
        <v>264</v>
      </c>
      <c r="N39" s="31" t="s">
        <v>291</v>
      </c>
      <c r="O39" s="32"/>
      <c r="P39" s="57" t="s">
        <v>3</v>
      </c>
      <c r="Q39" s="163">
        <f t="shared" si="7"/>
        <v>740943.99099999992</v>
      </c>
      <c r="R39" s="70">
        <f>SUM(R40:R44)</f>
        <v>0</v>
      </c>
      <c r="S39" s="70">
        <f>SUM(S40:S44)</f>
        <v>0</v>
      </c>
      <c r="T39" s="70">
        <f>SUM(T40:T44)</f>
        <v>0</v>
      </c>
      <c r="U39" s="70">
        <f>SUM(U40:U44)</f>
        <v>740943.99099999992</v>
      </c>
      <c r="V39" s="129"/>
    </row>
    <row r="40" spans="1:22" s="8" customFormat="1" ht="38.25" customHeight="1" x14ac:dyDescent="0.2">
      <c r="A40" s="17"/>
      <c r="B40" s="10"/>
      <c r="C40" s="10"/>
      <c r="D40" s="47">
        <v>2021</v>
      </c>
      <c r="E40" s="48">
        <f>SUM(F40:I40)</f>
        <v>61623</v>
      </c>
      <c r="F40" s="48">
        <v>0</v>
      </c>
      <c r="G40" s="48">
        <v>0</v>
      </c>
      <c r="H40" s="48">
        <v>0</v>
      </c>
      <c r="I40" s="48">
        <v>61623</v>
      </c>
      <c r="J40" s="71"/>
      <c r="K40" s="54"/>
      <c r="L40" s="54"/>
      <c r="M40" s="72"/>
      <c r="N40" s="39"/>
      <c r="O40" s="40"/>
      <c r="P40" s="33">
        <v>2021</v>
      </c>
      <c r="Q40" s="163">
        <f t="shared" si="7"/>
        <v>301626.28999999998</v>
      </c>
      <c r="R40" s="20">
        <v>0</v>
      </c>
      <c r="S40" s="20">
        <v>0</v>
      </c>
      <c r="T40" s="20">
        <v>0</v>
      </c>
      <c r="U40" s="20">
        <v>301626.28999999998</v>
      </c>
      <c r="V40" s="129"/>
    </row>
    <row r="41" spans="1:22" s="8" customFormat="1" ht="38.25" customHeight="1" x14ac:dyDescent="0.2">
      <c r="A41" s="17"/>
      <c r="B41" s="10"/>
      <c r="C41" s="10"/>
      <c r="D41" s="47">
        <v>2022</v>
      </c>
      <c r="E41" s="48">
        <f>SUM(F41:I41)</f>
        <v>122300</v>
      </c>
      <c r="F41" s="48">
        <v>0</v>
      </c>
      <c r="G41" s="48">
        <v>0</v>
      </c>
      <c r="H41" s="48">
        <v>0</v>
      </c>
      <c r="I41" s="48">
        <v>122300</v>
      </c>
      <c r="J41" s="71"/>
      <c r="K41" s="54"/>
      <c r="L41" s="54"/>
      <c r="M41" s="72"/>
      <c r="N41" s="39"/>
      <c r="O41" s="40"/>
      <c r="P41" s="33">
        <v>2022</v>
      </c>
      <c r="Q41" s="163">
        <f t="shared" si="7"/>
        <v>407580.91</v>
      </c>
      <c r="R41" s="20">
        <v>0</v>
      </c>
      <c r="S41" s="20">
        <v>0</v>
      </c>
      <c r="T41" s="20">
        <v>0</v>
      </c>
      <c r="U41" s="20">
        <v>407580.91</v>
      </c>
      <c r="V41" s="129"/>
    </row>
    <row r="42" spans="1:22" s="8" customFormat="1" ht="38.25" customHeight="1" x14ac:dyDescent="0.2">
      <c r="A42" s="17"/>
      <c r="B42" s="10"/>
      <c r="C42" s="10"/>
      <c r="D42" s="47">
        <v>2023</v>
      </c>
      <c r="E42" s="48">
        <f>SUM(F42:I42)</f>
        <v>132403</v>
      </c>
      <c r="F42" s="48">
        <v>0</v>
      </c>
      <c r="G42" s="48">
        <v>0</v>
      </c>
      <c r="H42" s="48">
        <v>0</v>
      </c>
      <c r="I42" s="48">
        <v>132403</v>
      </c>
      <c r="J42" s="71"/>
      <c r="K42" s="54"/>
      <c r="L42" s="54"/>
      <c r="M42" s="72"/>
      <c r="N42" s="39"/>
      <c r="O42" s="40"/>
      <c r="P42" s="33">
        <v>2023</v>
      </c>
      <c r="Q42" s="163">
        <f t="shared" si="7"/>
        <v>31736.791000000001</v>
      </c>
      <c r="R42" s="20">
        <v>0</v>
      </c>
      <c r="S42" s="20">
        <v>0</v>
      </c>
      <c r="T42" s="20">
        <v>0</v>
      </c>
      <c r="U42" s="20">
        <v>31736.791000000001</v>
      </c>
      <c r="V42" s="129"/>
    </row>
    <row r="43" spans="1:22" s="8" customFormat="1" ht="38.25" customHeight="1" x14ac:dyDescent="0.2">
      <c r="A43" s="17"/>
      <c r="B43" s="10"/>
      <c r="C43" s="10"/>
      <c r="D43" s="47">
        <v>2024</v>
      </c>
      <c r="E43" s="48">
        <f>SUM(F43:I43)</f>
        <v>0</v>
      </c>
      <c r="F43" s="48">
        <v>0</v>
      </c>
      <c r="G43" s="48">
        <v>0</v>
      </c>
      <c r="H43" s="48">
        <v>0</v>
      </c>
      <c r="I43" s="48">
        <v>0</v>
      </c>
      <c r="J43" s="71"/>
      <c r="K43" s="54"/>
      <c r="L43" s="54"/>
      <c r="M43" s="72"/>
      <c r="N43" s="39"/>
      <c r="O43" s="40"/>
      <c r="P43" s="33">
        <v>2024</v>
      </c>
      <c r="Q43" s="163">
        <f t="shared" si="7"/>
        <v>0</v>
      </c>
      <c r="R43" s="20">
        <v>0</v>
      </c>
      <c r="S43" s="20">
        <v>0</v>
      </c>
      <c r="T43" s="20">
        <v>0</v>
      </c>
      <c r="U43" s="20">
        <v>0</v>
      </c>
      <c r="V43" s="129"/>
    </row>
    <row r="44" spans="1:22" s="8" customFormat="1" ht="61.5" customHeight="1" x14ac:dyDescent="0.2">
      <c r="A44" s="21"/>
      <c r="B44" s="10"/>
      <c r="C44" s="10"/>
      <c r="D44" s="47">
        <v>2025</v>
      </c>
      <c r="E44" s="48">
        <f>SUM(F44:I44)</f>
        <v>0</v>
      </c>
      <c r="F44" s="48">
        <v>0</v>
      </c>
      <c r="G44" s="48">
        <v>0</v>
      </c>
      <c r="H44" s="48">
        <v>0</v>
      </c>
      <c r="I44" s="48">
        <v>0</v>
      </c>
      <c r="J44" s="71"/>
      <c r="K44" s="54"/>
      <c r="L44" s="54"/>
      <c r="M44" s="72"/>
      <c r="N44" s="44"/>
      <c r="O44" s="45"/>
      <c r="P44" s="33">
        <v>2025</v>
      </c>
      <c r="Q44" s="163">
        <f t="shared" si="7"/>
        <v>0</v>
      </c>
      <c r="R44" s="20">
        <v>0</v>
      </c>
      <c r="S44" s="20">
        <v>0</v>
      </c>
      <c r="T44" s="20">
        <v>0</v>
      </c>
      <c r="U44" s="20">
        <v>0</v>
      </c>
      <c r="V44" s="129"/>
    </row>
    <row r="45" spans="1:22" s="8" customFormat="1" ht="33" customHeight="1" x14ac:dyDescent="0.2">
      <c r="A45" s="79" t="s">
        <v>21</v>
      </c>
      <c r="B45" s="64" t="s">
        <v>292</v>
      </c>
      <c r="C45" s="68" t="s">
        <v>62</v>
      </c>
      <c r="D45" s="65" t="s">
        <v>121</v>
      </c>
      <c r="E45" s="66">
        <f>SUM(E46:E50)</f>
        <v>934800</v>
      </c>
      <c r="F45" s="66">
        <f>SUM(F46:F50)</f>
        <v>0</v>
      </c>
      <c r="G45" s="66">
        <f>SUM(G46:G50)</f>
        <v>0</v>
      </c>
      <c r="H45" s="66">
        <f>SUM(H46:H50)</f>
        <v>0</v>
      </c>
      <c r="I45" s="66">
        <f>SUM(I46:I50)</f>
        <v>934800</v>
      </c>
      <c r="J45" s="26" t="s">
        <v>170</v>
      </c>
      <c r="K45" s="68" t="s">
        <v>123</v>
      </c>
      <c r="L45" s="27" t="s">
        <v>152</v>
      </c>
      <c r="M45" s="73" t="s">
        <v>264</v>
      </c>
      <c r="N45" s="74" t="s">
        <v>293</v>
      </c>
      <c r="O45" s="75"/>
      <c r="P45" s="57" t="s">
        <v>3</v>
      </c>
      <c r="Q45" s="163">
        <f t="shared" si="7"/>
        <v>1735.837</v>
      </c>
      <c r="R45" s="58">
        <f>SUM(R46:R50)</f>
        <v>0</v>
      </c>
      <c r="S45" s="58">
        <f>SUM(S46:S50)</f>
        <v>0</v>
      </c>
      <c r="T45" s="58">
        <f>SUM(T46:T50)</f>
        <v>0</v>
      </c>
      <c r="U45" s="58">
        <f>SUM(U46:U50)</f>
        <v>1735.837</v>
      </c>
      <c r="V45" s="129"/>
    </row>
    <row r="46" spans="1:22" s="8" customFormat="1" ht="33" customHeight="1" x14ac:dyDescent="0.2">
      <c r="A46" s="35"/>
      <c r="B46" s="10"/>
      <c r="C46" s="10"/>
      <c r="D46" s="47">
        <v>2021</v>
      </c>
      <c r="E46" s="48">
        <f>SUM(F46:I46)</f>
        <v>0</v>
      </c>
      <c r="F46" s="48">
        <v>0</v>
      </c>
      <c r="G46" s="48">
        <v>0</v>
      </c>
      <c r="H46" s="48">
        <v>0</v>
      </c>
      <c r="I46" s="48">
        <v>0</v>
      </c>
      <c r="J46" s="26"/>
      <c r="K46" s="54"/>
      <c r="L46" s="38"/>
      <c r="M46" s="73"/>
      <c r="N46" s="73"/>
      <c r="O46" s="76"/>
      <c r="P46" s="33">
        <v>2021</v>
      </c>
      <c r="Q46" s="163">
        <f t="shared" si="7"/>
        <v>0</v>
      </c>
      <c r="R46" s="20">
        <v>0</v>
      </c>
      <c r="S46" s="20">
        <v>0</v>
      </c>
      <c r="T46" s="20">
        <v>0</v>
      </c>
      <c r="U46" s="20">
        <v>0</v>
      </c>
      <c r="V46" s="129"/>
    </row>
    <row r="47" spans="1:22" s="8" customFormat="1" ht="33" customHeight="1" x14ac:dyDescent="0.2">
      <c r="A47" s="35"/>
      <c r="B47" s="10"/>
      <c r="C47" s="10"/>
      <c r="D47" s="47">
        <v>2022</v>
      </c>
      <c r="E47" s="48">
        <f>SUM(F47:I47)</f>
        <v>10500</v>
      </c>
      <c r="F47" s="48">
        <v>0</v>
      </c>
      <c r="G47" s="48">
        <v>0</v>
      </c>
      <c r="H47" s="48">
        <v>0</v>
      </c>
      <c r="I47" s="48">
        <v>10500</v>
      </c>
      <c r="J47" s="26"/>
      <c r="K47" s="54"/>
      <c r="L47" s="38"/>
      <c r="M47" s="73"/>
      <c r="N47" s="73"/>
      <c r="O47" s="76"/>
      <c r="P47" s="33">
        <v>2022</v>
      </c>
      <c r="Q47" s="163">
        <f t="shared" si="7"/>
        <v>1687.57</v>
      </c>
      <c r="R47" s="20">
        <v>0</v>
      </c>
      <c r="S47" s="20">
        <v>0</v>
      </c>
      <c r="T47" s="20">
        <v>0</v>
      </c>
      <c r="U47" s="20">
        <v>1687.57</v>
      </c>
      <c r="V47" s="129"/>
    </row>
    <row r="48" spans="1:22" s="8" customFormat="1" ht="33" customHeight="1" x14ac:dyDescent="0.2">
      <c r="A48" s="35"/>
      <c r="B48" s="10"/>
      <c r="C48" s="10"/>
      <c r="D48" s="47">
        <v>2023</v>
      </c>
      <c r="E48" s="48">
        <f>SUM(F48:I48)</f>
        <v>647600</v>
      </c>
      <c r="F48" s="48">
        <v>0</v>
      </c>
      <c r="G48" s="48">
        <v>0</v>
      </c>
      <c r="H48" s="48">
        <v>0</v>
      </c>
      <c r="I48" s="48">
        <v>647600</v>
      </c>
      <c r="J48" s="26"/>
      <c r="K48" s="54"/>
      <c r="L48" s="38"/>
      <c r="M48" s="73"/>
      <c r="N48" s="73"/>
      <c r="O48" s="76"/>
      <c r="P48" s="33">
        <v>2023</v>
      </c>
      <c r="Q48" s="163">
        <f t="shared" si="7"/>
        <v>48.267000000000003</v>
      </c>
      <c r="R48" s="20">
        <v>0</v>
      </c>
      <c r="S48" s="20">
        <v>0</v>
      </c>
      <c r="T48" s="20">
        <v>0</v>
      </c>
      <c r="U48" s="20">
        <v>48.267000000000003</v>
      </c>
      <c r="V48" s="129"/>
    </row>
    <row r="49" spans="1:22" s="8" customFormat="1" ht="33" customHeight="1" x14ac:dyDescent="0.2">
      <c r="A49" s="35"/>
      <c r="B49" s="10"/>
      <c r="C49" s="10"/>
      <c r="D49" s="47">
        <v>2024</v>
      </c>
      <c r="E49" s="48">
        <f>SUM(F49:I49)</f>
        <v>276700</v>
      </c>
      <c r="F49" s="48">
        <v>0</v>
      </c>
      <c r="G49" s="48">
        <v>0</v>
      </c>
      <c r="H49" s="48">
        <v>0</v>
      </c>
      <c r="I49" s="48">
        <v>276700</v>
      </c>
      <c r="J49" s="26"/>
      <c r="K49" s="54"/>
      <c r="L49" s="38"/>
      <c r="M49" s="73"/>
      <c r="N49" s="73"/>
      <c r="O49" s="76"/>
      <c r="P49" s="33">
        <v>2024</v>
      </c>
      <c r="Q49" s="163">
        <f t="shared" si="7"/>
        <v>0</v>
      </c>
      <c r="R49" s="20">
        <v>0</v>
      </c>
      <c r="S49" s="20">
        <v>0</v>
      </c>
      <c r="T49" s="20">
        <v>0</v>
      </c>
      <c r="U49" s="20">
        <v>0</v>
      </c>
      <c r="V49" s="129"/>
    </row>
    <row r="50" spans="1:22" s="8" customFormat="1" ht="94.5" customHeight="1" x14ac:dyDescent="0.2">
      <c r="A50" s="41"/>
      <c r="B50" s="10"/>
      <c r="C50" s="10"/>
      <c r="D50" s="47">
        <v>2025</v>
      </c>
      <c r="E50" s="48">
        <f>SUM(F50:I50)</f>
        <v>0</v>
      </c>
      <c r="F50" s="48">
        <v>0</v>
      </c>
      <c r="G50" s="48">
        <v>0</v>
      </c>
      <c r="H50" s="48">
        <v>0</v>
      </c>
      <c r="I50" s="48">
        <v>0</v>
      </c>
      <c r="J50" s="42"/>
      <c r="K50" s="54"/>
      <c r="L50" s="43"/>
      <c r="M50" s="77"/>
      <c r="N50" s="69"/>
      <c r="O50" s="78"/>
      <c r="P50" s="33">
        <v>2025</v>
      </c>
      <c r="Q50" s="163">
        <f t="shared" si="7"/>
        <v>0</v>
      </c>
      <c r="R50" s="20">
        <v>0</v>
      </c>
      <c r="S50" s="20">
        <v>0</v>
      </c>
      <c r="T50" s="20">
        <v>0</v>
      </c>
      <c r="U50" s="20">
        <v>0</v>
      </c>
      <c r="V50" s="129"/>
    </row>
    <row r="51" spans="1:22" s="8" customFormat="1" ht="39.75" customHeight="1" x14ac:dyDescent="0.2">
      <c r="A51" s="79" t="s">
        <v>136</v>
      </c>
      <c r="B51" s="26" t="s">
        <v>294</v>
      </c>
      <c r="C51" s="27" t="s">
        <v>45</v>
      </c>
      <c r="D51" s="28" t="s">
        <v>3</v>
      </c>
      <c r="E51" s="29">
        <f>SUM(E52:E56)</f>
        <v>115096</v>
      </c>
      <c r="F51" s="29">
        <f>SUM(F52:F56)</f>
        <v>0</v>
      </c>
      <c r="G51" s="29">
        <f>SUM(G52:G56)</f>
        <v>0</v>
      </c>
      <c r="H51" s="29">
        <f>SUM(H52:H56)</f>
        <v>0</v>
      </c>
      <c r="I51" s="29">
        <f>SUM(I52:I56)</f>
        <v>115096</v>
      </c>
      <c r="J51" s="26" t="s">
        <v>171</v>
      </c>
      <c r="K51" s="51" t="s">
        <v>159</v>
      </c>
      <c r="L51" s="27" t="s">
        <v>152</v>
      </c>
      <c r="M51" s="30" t="s">
        <v>265</v>
      </c>
      <c r="N51" s="74" t="s">
        <v>295</v>
      </c>
      <c r="O51" s="75"/>
      <c r="P51" s="33" t="s">
        <v>3</v>
      </c>
      <c r="Q51" s="163">
        <f t="shared" si="7"/>
        <v>20699.5</v>
      </c>
      <c r="R51" s="20">
        <f>SUM(R52:R56)</f>
        <v>0</v>
      </c>
      <c r="S51" s="20">
        <f>SUM(S52:S56)</f>
        <v>0</v>
      </c>
      <c r="T51" s="20">
        <f>SUM(T52:T56)</f>
        <v>0</v>
      </c>
      <c r="U51" s="20">
        <f>SUM(U52:U56)</f>
        <v>20699.5</v>
      </c>
      <c r="V51" s="129"/>
    </row>
    <row r="52" spans="1:22" s="8" customFormat="1" ht="39.75" customHeight="1" x14ac:dyDescent="0.2">
      <c r="A52" s="35"/>
      <c r="B52" s="35"/>
      <c r="C52" s="35"/>
      <c r="D52" s="36">
        <v>2021</v>
      </c>
      <c r="E52" s="37">
        <f>SUM(F52:I52)</f>
        <v>115096</v>
      </c>
      <c r="F52" s="37">
        <v>0</v>
      </c>
      <c r="G52" s="37">
        <v>0</v>
      </c>
      <c r="H52" s="37">
        <v>0</v>
      </c>
      <c r="I52" s="37">
        <v>115096</v>
      </c>
      <c r="J52" s="26"/>
      <c r="K52" s="38"/>
      <c r="L52" s="38"/>
      <c r="M52" s="17"/>
      <c r="N52" s="73"/>
      <c r="O52" s="76"/>
      <c r="P52" s="33">
        <v>2021</v>
      </c>
      <c r="Q52" s="163">
        <f t="shared" si="7"/>
        <v>0</v>
      </c>
      <c r="R52" s="163">
        <v>0</v>
      </c>
      <c r="S52" s="163">
        <v>0</v>
      </c>
      <c r="T52" s="163">
        <v>0</v>
      </c>
      <c r="U52" s="164">
        <v>0</v>
      </c>
      <c r="V52" s="129"/>
    </row>
    <row r="53" spans="1:22" s="8" customFormat="1" ht="39.75" customHeight="1" x14ac:dyDescent="0.2">
      <c r="A53" s="35"/>
      <c r="B53" s="35"/>
      <c r="C53" s="35"/>
      <c r="D53" s="36">
        <v>2022</v>
      </c>
      <c r="E53" s="37">
        <f>SUM(F53:I53)</f>
        <v>0</v>
      </c>
      <c r="F53" s="37">
        <v>0</v>
      </c>
      <c r="G53" s="37">
        <v>0</v>
      </c>
      <c r="H53" s="37">
        <v>0</v>
      </c>
      <c r="I53" s="37">
        <v>0</v>
      </c>
      <c r="J53" s="26"/>
      <c r="K53" s="38"/>
      <c r="L53" s="38"/>
      <c r="M53" s="17"/>
      <c r="N53" s="73"/>
      <c r="O53" s="76"/>
      <c r="P53" s="33">
        <v>2022</v>
      </c>
      <c r="Q53" s="163">
        <f t="shared" si="7"/>
        <v>20699.5</v>
      </c>
      <c r="R53" s="20">
        <v>0</v>
      </c>
      <c r="S53" s="20">
        <v>0</v>
      </c>
      <c r="T53" s="20">
        <v>0</v>
      </c>
      <c r="U53" s="20">
        <v>20699.5</v>
      </c>
      <c r="V53" s="129"/>
    </row>
    <row r="54" spans="1:22" s="8" customFormat="1" ht="39.75" customHeight="1" x14ac:dyDescent="0.2">
      <c r="A54" s="35"/>
      <c r="B54" s="35"/>
      <c r="C54" s="35"/>
      <c r="D54" s="36">
        <v>2023</v>
      </c>
      <c r="E54" s="37">
        <f>SUM(F54:I54)</f>
        <v>0</v>
      </c>
      <c r="F54" s="37">
        <v>0</v>
      </c>
      <c r="G54" s="37">
        <v>0</v>
      </c>
      <c r="H54" s="37">
        <v>0</v>
      </c>
      <c r="I54" s="37">
        <v>0</v>
      </c>
      <c r="J54" s="26"/>
      <c r="K54" s="38"/>
      <c r="L54" s="38"/>
      <c r="M54" s="17"/>
      <c r="N54" s="73"/>
      <c r="O54" s="76"/>
      <c r="P54" s="33">
        <v>2023</v>
      </c>
      <c r="Q54" s="163">
        <f t="shared" si="7"/>
        <v>0</v>
      </c>
      <c r="R54" s="20">
        <v>0</v>
      </c>
      <c r="S54" s="20">
        <v>0</v>
      </c>
      <c r="T54" s="20">
        <v>0</v>
      </c>
      <c r="U54" s="20">
        <v>0</v>
      </c>
      <c r="V54" s="129"/>
    </row>
    <row r="55" spans="1:22" s="8" customFormat="1" ht="39.75" customHeight="1" x14ac:dyDescent="0.2">
      <c r="A55" s="35"/>
      <c r="B55" s="35"/>
      <c r="C55" s="35"/>
      <c r="D55" s="36">
        <v>2024</v>
      </c>
      <c r="E55" s="37">
        <f>SUM(F55:I55)</f>
        <v>0</v>
      </c>
      <c r="F55" s="37">
        <v>0</v>
      </c>
      <c r="G55" s="37">
        <v>0</v>
      </c>
      <c r="H55" s="37">
        <v>0</v>
      </c>
      <c r="I55" s="37">
        <v>0</v>
      </c>
      <c r="J55" s="26"/>
      <c r="K55" s="38"/>
      <c r="L55" s="38"/>
      <c r="M55" s="17"/>
      <c r="N55" s="73"/>
      <c r="O55" s="76"/>
      <c r="P55" s="33">
        <v>2024</v>
      </c>
      <c r="Q55" s="163">
        <f t="shared" si="7"/>
        <v>0</v>
      </c>
      <c r="R55" s="20">
        <v>0</v>
      </c>
      <c r="S55" s="20">
        <v>0</v>
      </c>
      <c r="T55" s="20">
        <v>0</v>
      </c>
      <c r="U55" s="20">
        <v>0</v>
      </c>
      <c r="V55" s="129"/>
    </row>
    <row r="56" spans="1:22" s="8" customFormat="1" ht="39.75" customHeight="1" x14ac:dyDescent="0.2">
      <c r="A56" s="35"/>
      <c r="B56" s="35"/>
      <c r="C56" s="35"/>
      <c r="D56" s="59">
        <v>2025</v>
      </c>
      <c r="E56" s="60">
        <f>SUM(F56:I56)</f>
        <v>0</v>
      </c>
      <c r="F56" s="60">
        <v>0</v>
      </c>
      <c r="G56" s="60">
        <v>0</v>
      </c>
      <c r="H56" s="60">
        <v>0</v>
      </c>
      <c r="I56" s="60">
        <v>0</v>
      </c>
      <c r="J56" s="26"/>
      <c r="K56" s="38"/>
      <c r="L56" s="38"/>
      <c r="M56" s="17"/>
      <c r="N56" s="69"/>
      <c r="O56" s="78"/>
      <c r="P56" s="61">
        <v>2025</v>
      </c>
      <c r="Q56" s="163">
        <f t="shared" si="7"/>
        <v>0</v>
      </c>
      <c r="R56" s="20">
        <v>0</v>
      </c>
      <c r="S56" s="20">
        <v>0</v>
      </c>
      <c r="T56" s="20">
        <v>0</v>
      </c>
      <c r="U56" s="20">
        <v>0</v>
      </c>
      <c r="V56" s="129"/>
    </row>
    <row r="57" spans="1:22" s="8" customFormat="1" x14ac:dyDescent="0.2">
      <c r="A57" s="62" t="s">
        <v>22</v>
      </c>
      <c r="B57" s="63" t="s">
        <v>23</v>
      </c>
      <c r="C57" s="10"/>
      <c r="D57" s="10"/>
      <c r="E57" s="10"/>
      <c r="F57" s="10"/>
      <c r="G57" s="10"/>
      <c r="H57" s="10"/>
      <c r="I57" s="10"/>
      <c r="J57" s="10"/>
      <c r="K57" s="10"/>
      <c r="L57" s="10"/>
      <c r="M57" s="10"/>
      <c r="N57" s="161"/>
      <c r="O57" s="161"/>
      <c r="P57" s="161"/>
      <c r="Q57" s="161"/>
      <c r="R57" s="161"/>
      <c r="S57" s="161"/>
      <c r="T57" s="161"/>
      <c r="U57" s="161"/>
      <c r="V57" s="129"/>
    </row>
    <row r="58" spans="1:22" s="8" customFormat="1" ht="51" customHeight="1" x14ac:dyDescent="0.2">
      <c r="A58" s="162" t="s">
        <v>24</v>
      </c>
      <c r="B58" s="26" t="s">
        <v>296</v>
      </c>
      <c r="C58" s="27" t="s">
        <v>111</v>
      </c>
      <c r="D58" s="28" t="s">
        <v>3</v>
      </c>
      <c r="E58" s="29">
        <f>SUM(E59:E63)</f>
        <v>27786031</v>
      </c>
      <c r="F58" s="29">
        <f>SUM(F59:F63)</f>
        <v>0</v>
      </c>
      <c r="G58" s="29">
        <f>SUM(G59:G63)</f>
        <v>0</v>
      </c>
      <c r="H58" s="29">
        <f>SUM(H59:H63)</f>
        <v>0</v>
      </c>
      <c r="I58" s="29">
        <f>SUM(I59:I63)</f>
        <v>27786031</v>
      </c>
      <c r="J58" s="26" t="s">
        <v>172</v>
      </c>
      <c r="K58" s="27" t="s">
        <v>124</v>
      </c>
      <c r="L58" s="27" t="s">
        <v>154</v>
      </c>
      <c r="M58" s="30" t="s">
        <v>173</v>
      </c>
      <c r="N58" s="74" t="s">
        <v>297</v>
      </c>
      <c r="O58" s="75"/>
      <c r="P58" s="47" t="s">
        <v>3</v>
      </c>
      <c r="Q58" s="163">
        <f t="shared" si="7"/>
        <v>3577536.0419999999</v>
      </c>
      <c r="R58" s="20">
        <f>SUM(R59:R63)</f>
        <v>0</v>
      </c>
      <c r="S58" s="20">
        <f>SUM(S59:S63)</f>
        <v>0</v>
      </c>
      <c r="T58" s="20">
        <f>SUM(T59:T63)</f>
        <v>0</v>
      </c>
      <c r="U58" s="20">
        <f>SUM(U59:U63)</f>
        <v>3577536.0419999999</v>
      </c>
      <c r="V58" s="129"/>
    </row>
    <row r="59" spans="1:22" s="8" customFormat="1" ht="51" customHeight="1" x14ac:dyDescent="0.2">
      <c r="A59" s="35"/>
      <c r="B59" s="35"/>
      <c r="C59" s="35"/>
      <c r="D59" s="36">
        <v>2021</v>
      </c>
      <c r="E59" s="37">
        <f>F59+G59+H59+I59</f>
        <v>655077</v>
      </c>
      <c r="F59" s="37">
        <v>0</v>
      </c>
      <c r="G59" s="37">
        <v>0</v>
      </c>
      <c r="H59" s="37">
        <v>0</v>
      </c>
      <c r="I59" s="37">
        <f>480000+175077</f>
        <v>655077</v>
      </c>
      <c r="J59" s="26"/>
      <c r="K59" s="38"/>
      <c r="L59" s="38"/>
      <c r="M59" s="17"/>
      <c r="N59" s="73"/>
      <c r="O59" s="76"/>
      <c r="P59" s="47">
        <v>2021</v>
      </c>
      <c r="Q59" s="163">
        <f t="shared" si="7"/>
        <v>899149.97199999995</v>
      </c>
      <c r="R59" s="163">
        <v>0</v>
      </c>
      <c r="S59" s="20">
        <v>0</v>
      </c>
      <c r="T59" s="20">
        <v>0</v>
      </c>
      <c r="U59" s="20">
        <v>899149.97199999995</v>
      </c>
      <c r="V59" s="129"/>
    </row>
    <row r="60" spans="1:22" s="8" customFormat="1" ht="51" customHeight="1" x14ac:dyDescent="0.2">
      <c r="A60" s="35"/>
      <c r="B60" s="35"/>
      <c r="C60" s="35"/>
      <c r="D60" s="36">
        <v>2022</v>
      </c>
      <c r="E60" s="37">
        <f>F60+G60+H60+I60</f>
        <v>2103994</v>
      </c>
      <c r="F60" s="37">
        <v>0</v>
      </c>
      <c r="G60" s="37">
        <v>0</v>
      </c>
      <c r="H60" s="37">
        <v>0</v>
      </c>
      <c r="I60" s="37">
        <v>2103994</v>
      </c>
      <c r="J60" s="26"/>
      <c r="K60" s="38"/>
      <c r="L60" s="38"/>
      <c r="M60" s="17"/>
      <c r="N60" s="73"/>
      <c r="O60" s="76"/>
      <c r="P60" s="47">
        <v>2022</v>
      </c>
      <c r="Q60" s="163">
        <f t="shared" si="7"/>
        <v>1983170.03</v>
      </c>
      <c r="R60" s="20">
        <v>0</v>
      </c>
      <c r="S60" s="20">
        <v>0</v>
      </c>
      <c r="T60" s="20">
        <v>0</v>
      </c>
      <c r="U60" s="20">
        <v>1983170.03</v>
      </c>
      <c r="V60" s="129"/>
    </row>
    <row r="61" spans="1:22" s="8" customFormat="1" ht="51" customHeight="1" x14ac:dyDescent="0.2">
      <c r="A61" s="35"/>
      <c r="B61" s="35"/>
      <c r="C61" s="35"/>
      <c r="D61" s="36">
        <v>2023</v>
      </c>
      <c r="E61" s="37">
        <f>F61+G61+H61+I61</f>
        <v>4755735</v>
      </c>
      <c r="F61" s="37">
        <v>0</v>
      </c>
      <c r="G61" s="37">
        <v>0</v>
      </c>
      <c r="H61" s="37">
        <v>0</v>
      </c>
      <c r="I61" s="37">
        <v>4755735</v>
      </c>
      <c r="J61" s="26"/>
      <c r="K61" s="38"/>
      <c r="L61" s="38"/>
      <c r="M61" s="17"/>
      <c r="N61" s="73"/>
      <c r="O61" s="76"/>
      <c r="P61" s="47">
        <v>2023</v>
      </c>
      <c r="Q61" s="163">
        <f t="shared" si="7"/>
        <v>695216.04</v>
      </c>
      <c r="R61" s="20">
        <v>0</v>
      </c>
      <c r="S61" s="20">
        <v>0</v>
      </c>
      <c r="T61" s="20">
        <v>0</v>
      </c>
      <c r="U61" s="20">
        <v>695216.04</v>
      </c>
      <c r="V61" s="129"/>
    </row>
    <row r="62" spans="1:22" s="8" customFormat="1" ht="51" customHeight="1" x14ac:dyDescent="0.2">
      <c r="A62" s="35"/>
      <c r="B62" s="35"/>
      <c r="C62" s="35"/>
      <c r="D62" s="36">
        <v>2024</v>
      </c>
      <c r="E62" s="37">
        <f>F62+G62+H62+I62</f>
        <v>5643566</v>
      </c>
      <c r="F62" s="37">
        <v>0</v>
      </c>
      <c r="G62" s="37">
        <v>0</v>
      </c>
      <c r="H62" s="37">
        <v>0</v>
      </c>
      <c r="I62" s="37">
        <v>5643566</v>
      </c>
      <c r="J62" s="26"/>
      <c r="K62" s="38"/>
      <c r="L62" s="38"/>
      <c r="M62" s="17"/>
      <c r="N62" s="73"/>
      <c r="O62" s="76"/>
      <c r="P62" s="47">
        <v>2024</v>
      </c>
      <c r="Q62" s="163">
        <f t="shared" si="7"/>
        <v>0</v>
      </c>
      <c r="R62" s="20">
        <v>0</v>
      </c>
      <c r="S62" s="20">
        <v>0</v>
      </c>
      <c r="T62" s="20">
        <v>0</v>
      </c>
      <c r="U62" s="20">
        <v>0</v>
      </c>
      <c r="V62" s="129"/>
    </row>
    <row r="63" spans="1:22" s="8" customFormat="1" ht="51" customHeight="1" x14ac:dyDescent="0.2">
      <c r="A63" s="41"/>
      <c r="B63" s="41"/>
      <c r="C63" s="41"/>
      <c r="D63" s="36">
        <v>2025</v>
      </c>
      <c r="E63" s="37">
        <f>F63+G63+H63+I63</f>
        <v>14627659</v>
      </c>
      <c r="F63" s="37">
        <v>0</v>
      </c>
      <c r="G63" s="37">
        <v>0</v>
      </c>
      <c r="H63" s="37">
        <v>0</v>
      </c>
      <c r="I63" s="37">
        <f>5800134+8827525</f>
        <v>14627659</v>
      </c>
      <c r="J63" s="42"/>
      <c r="K63" s="43"/>
      <c r="L63" s="43"/>
      <c r="M63" s="17"/>
      <c r="N63" s="69"/>
      <c r="O63" s="78"/>
      <c r="P63" s="47">
        <v>2025</v>
      </c>
      <c r="Q63" s="163">
        <f t="shared" si="7"/>
        <v>0</v>
      </c>
      <c r="R63" s="20">
        <v>0</v>
      </c>
      <c r="S63" s="20">
        <v>0</v>
      </c>
      <c r="T63" s="20">
        <v>0</v>
      </c>
      <c r="U63" s="20">
        <v>0</v>
      </c>
      <c r="V63" s="129"/>
    </row>
    <row r="64" spans="1:22" s="8" customFormat="1" ht="34.5" customHeight="1" x14ac:dyDescent="0.2">
      <c r="A64" s="79" t="s">
        <v>25</v>
      </c>
      <c r="B64" s="80" t="s">
        <v>298</v>
      </c>
      <c r="C64" s="51" t="s">
        <v>9</v>
      </c>
      <c r="D64" s="36" t="s">
        <v>3</v>
      </c>
      <c r="E64" s="37">
        <f>SUM(E65:E69)</f>
        <v>685000</v>
      </c>
      <c r="F64" s="37">
        <f>SUM(F65:F69)</f>
        <v>15000</v>
      </c>
      <c r="G64" s="37">
        <f>SUM(G65:G69)</f>
        <v>170000</v>
      </c>
      <c r="H64" s="37">
        <f>SUM(H65:H69)</f>
        <v>0</v>
      </c>
      <c r="I64" s="37">
        <f>SUM(I65:I69)</f>
        <v>500000</v>
      </c>
      <c r="J64" s="49" t="s">
        <v>174</v>
      </c>
      <c r="K64" s="51" t="s">
        <v>88</v>
      </c>
      <c r="L64" s="81" t="s">
        <v>153</v>
      </c>
      <c r="M64" s="72" t="s">
        <v>175</v>
      </c>
      <c r="N64" s="31" t="s">
        <v>299</v>
      </c>
      <c r="O64" s="32"/>
      <c r="P64" s="47" t="s">
        <v>3</v>
      </c>
      <c r="Q64" s="20">
        <f t="shared" ref="Q64:Q77" si="8">R64+S64+T64+U64</f>
        <v>5800</v>
      </c>
      <c r="R64" s="20">
        <v>0</v>
      </c>
      <c r="S64" s="20">
        <v>0</v>
      </c>
      <c r="T64" s="20">
        <v>0</v>
      </c>
      <c r="U64" s="20">
        <v>5800</v>
      </c>
      <c r="V64" s="129"/>
    </row>
    <row r="65" spans="1:22" s="8" customFormat="1" ht="34.5" customHeight="1" x14ac:dyDescent="0.2">
      <c r="A65" s="35"/>
      <c r="B65" s="35"/>
      <c r="C65" s="35"/>
      <c r="D65" s="36">
        <v>2021</v>
      </c>
      <c r="E65" s="37">
        <f>SUM(F65:I65)</f>
        <v>20000</v>
      </c>
      <c r="F65" s="37">
        <v>0</v>
      </c>
      <c r="G65" s="37">
        <v>0</v>
      </c>
      <c r="H65" s="37">
        <v>0</v>
      </c>
      <c r="I65" s="37">
        <v>20000</v>
      </c>
      <c r="J65" s="26"/>
      <c r="K65" s="38"/>
      <c r="L65" s="82"/>
      <c r="M65" s="11"/>
      <c r="N65" s="39"/>
      <c r="O65" s="40"/>
      <c r="P65" s="47">
        <v>2021</v>
      </c>
      <c r="Q65" s="20">
        <f t="shared" si="8"/>
        <v>5800</v>
      </c>
      <c r="R65" s="20">
        <v>0</v>
      </c>
      <c r="S65" s="20">
        <v>0</v>
      </c>
      <c r="T65" s="20">
        <v>0</v>
      </c>
      <c r="U65" s="20">
        <v>5800</v>
      </c>
      <c r="V65" s="129"/>
    </row>
    <row r="66" spans="1:22" s="8" customFormat="1" ht="34.5" customHeight="1" x14ac:dyDescent="0.2">
      <c r="A66" s="35"/>
      <c r="B66" s="35"/>
      <c r="C66" s="35"/>
      <c r="D66" s="36">
        <v>2022</v>
      </c>
      <c r="E66" s="37">
        <f>SUM(F66:I66)</f>
        <v>120000</v>
      </c>
      <c r="F66" s="37">
        <v>0</v>
      </c>
      <c r="G66" s="37">
        <v>0</v>
      </c>
      <c r="H66" s="37">
        <v>0</v>
      </c>
      <c r="I66" s="37">
        <v>120000</v>
      </c>
      <c r="J66" s="26"/>
      <c r="K66" s="38"/>
      <c r="L66" s="82"/>
      <c r="M66" s="11"/>
      <c r="N66" s="39"/>
      <c r="O66" s="40"/>
      <c r="P66" s="47">
        <v>2022</v>
      </c>
      <c r="Q66" s="20">
        <f t="shared" si="8"/>
        <v>0</v>
      </c>
      <c r="R66" s="20">
        <v>0</v>
      </c>
      <c r="S66" s="20">
        <v>0</v>
      </c>
      <c r="T66" s="20">
        <v>0</v>
      </c>
      <c r="U66" s="20">
        <v>0</v>
      </c>
      <c r="V66" s="47" t="s">
        <v>260</v>
      </c>
    </row>
    <row r="67" spans="1:22" s="8" customFormat="1" ht="34.5" customHeight="1" x14ac:dyDescent="0.2">
      <c r="A67" s="35"/>
      <c r="B67" s="35"/>
      <c r="C67" s="35"/>
      <c r="D67" s="36">
        <v>2023</v>
      </c>
      <c r="E67" s="37">
        <f>SUM(F67:I67)</f>
        <v>185000</v>
      </c>
      <c r="F67" s="37">
        <v>5000</v>
      </c>
      <c r="G67" s="37">
        <v>60000</v>
      </c>
      <c r="H67" s="37">
        <v>0</v>
      </c>
      <c r="I67" s="37">
        <v>120000</v>
      </c>
      <c r="J67" s="26"/>
      <c r="K67" s="38"/>
      <c r="L67" s="82"/>
      <c r="M67" s="11"/>
      <c r="N67" s="39"/>
      <c r="O67" s="40"/>
      <c r="P67" s="47">
        <v>2023</v>
      </c>
      <c r="Q67" s="20">
        <f t="shared" si="8"/>
        <v>0</v>
      </c>
      <c r="R67" s="20">
        <v>0</v>
      </c>
      <c r="S67" s="20">
        <v>0</v>
      </c>
      <c r="T67" s="20">
        <v>0</v>
      </c>
      <c r="U67" s="20">
        <v>0</v>
      </c>
      <c r="V67" s="47" t="s">
        <v>260</v>
      </c>
    </row>
    <row r="68" spans="1:22" s="8" customFormat="1" ht="34.5" customHeight="1" x14ac:dyDescent="0.2">
      <c r="A68" s="35"/>
      <c r="B68" s="35"/>
      <c r="C68" s="35"/>
      <c r="D68" s="36">
        <v>2024</v>
      </c>
      <c r="E68" s="37">
        <f t="shared" ref="E68:E95" si="9">SUM(F68:I68)</f>
        <v>185000</v>
      </c>
      <c r="F68" s="37">
        <v>5000</v>
      </c>
      <c r="G68" s="37">
        <v>60000</v>
      </c>
      <c r="H68" s="37">
        <v>0</v>
      </c>
      <c r="I68" s="37">
        <v>120000</v>
      </c>
      <c r="J68" s="26"/>
      <c r="K68" s="38"/>
      <c r="L68" s="82"/>
      <c r="M68" s="11"/>
      <c r="N68" s="39"/>
      <c r="O68" s="40"/>
      <c r="P68" s="47">
        <v>2024</v>
      </c>
      <c r="Q68" s="20">
        <f t="shared" si="8"/>
        <v>0</v>
      </c>
      <c r="R68" s="20">
        <v>0</v>
      </c>
      <c r="S68" s="20">
        <v>0</v>
      </c>
      <c r="T68" s="20">
        <v>0</v>
      </c>
      <c r="U68" s="20">
        <v>0</v>
      </c>
      <c r="V68" s="129"/>
    </row>
    <row r="69" spans="1:22" s="8" customFormat="1" ht="66.75" customHeight="1" x14ac:dyDescent="0.2">
      <c r="A69" s="41"/>
      <c r="B69" s="41"/>
      <c r="C69" s="41"/>
      <c r="D69" s="36">
        <v>2025</v>
      </c>
      <c r="E69" s="37">
        <f>SUM(F69:I69)</f>
        <v>175000</v>
      </c>
      <c r="F69" s="37">
        <v>5000</v>
      </c>
      <c r="G69" s="37">
        <v>50000</v>
      </c>
      <c r="H69" s="37">
        <v>0</v>
      </c>
      <c r="I69" s="37">
        <v>120000</v>
      </c>
      <c r="J69" s="42"/>
      <c r="K69" s="43"/>
      <c r="L69" s="83"/>
      <c r="M69" s="11"/>
      <c r="N69" s="44"/>
      <c r="O69" s="45"/>
      <c r="P69" s="47">
        <v>2025</v>
      </c>
      <c r="Q69" s="20">
        <f t="shared" si="8"/>
        <v>0</v>
      </c>
      <c r="R69" s="20">
        <v>0</v>
      </c>
      <c r="S69" s="20">
        <v>0</v>
      </c>
      <c r="T69" s="20">
        <v>0</v>
      </c>
      <c r="U69" s="20">
        <v>0</v>
      </c>
      <c r="V69" s="129"/>
    </row>
    <row r="70" spans="1:22" s="8" customFormat="1" ht="62.25" customHeight="1" x14ac:dyDescent="0.2">
      <c r="A70" s="79" t="s">
        <v>26</v>
      </c>
      <c r="B70" s="80" t="s">
        <v>300</v>
      </c>
      <c r="C70" s="51" t="s">
        <v>15</v>
      </c>
      <c r="D70" s="36" t="s">
        <v>3</v>
      </c>
      <c r="E70" s="37">
        <f>SUM(E71:E75)</f>
        <v>300000</v>
      </c>
      <c r="F70" s="37">
        <f>SUM(F71:F75)</f>
        <v>0</v>
      </c>
      <c r="G70" s="37">
        <f>SUM(G71:G75)</f>
        <v>0</v>
      </c>
      <c r="H70" s="37">
        <f>SUM(H71:H75)</f>
        <v>0</v>
      </c>
      <c r="I70" s="37">
        <f>SUM(I71:I75)</f>
        <v>300000</v>
      </c>
      <c r="J70" s="49" t="s">
        <v>176</v>
      </c>
      <c r="K70" s="51" t="s">
        <v>88</v>
      </c>
      <c r="L70" s="81" t="s">
        <v>154</v>
      </c>
      <c r="M70" s="72" t="s">
        <v>177</v>
      </c>
      <c r="N70" s="74" t="s">
        <v>301</v>
      </c>
      <c r="O70" s="75"/>
      <c r="P70" s="47" t="s">
        <v>3</v>
      </c>
      <c r="Q70" s="20">
        <f t="shared" si="8"/>
        <v>370</v>
      </c>
      <c r="R70" s="20">
        <v>0</v>
      </c>
      <c r="S70" s="20">
        <v>0</v>
      </c>
      <c r="T70" s="20">
        <v>0</v>
      </c>
      <c r="U70" s="20">
        <v>370</v>
      </c>
      <c r="V70" s="129"/>
    </row>
    <row r="71" spans="1:22" s="8" customFormat="1" ht="62.25" customHeight="1" x14ac:dyDescent="0.2">
      <c r="A71" s="35"/>
      <c r="B71" s="35"/>
      <c r="C71" s="35"/>
      <c r="D71" s="36">
        <v>2021</v>
      </c>
      <c r="E71" s="37">
        <f>SUM(F71:I71)</f>
        <v>20000</v>
      </c>
      <c r="F71" s="37">
        <v>0</v>
      </c>
      <c r="G71" s="37">
        <v>0</v>
      </c>
      <c r="H71" s="37">
        <v>0</v>
      </c>
      <c r="I71" s="37">
        <v>20000</v>
      </c>
      <c r="J71" s="26"/>
      <c r="K71" s="38"/>
      <c r="L71" s="82"/>
      <c r="M71" s="11"/>
      <c r="N71" s="73"/>
      <c r="O71" s="76"/>
      <c r="P71" s="47">
        <v>2021</v>
      </c>
      <c r="Q71" s="20">
        <f t="shared" si="8"/>
        <v>370</v>
      </c>
      <c r="R71" s="20">
        <v>0</v>
      </c>
      <c r="S71" s="20">
        <v>0</v>
      </c>
      <c r="T71" s="20">
        <v>0</v>
      </c>
      <c r="U71" s="20">
        <v>370</v>
      </c>
      <c r="V71" s="129"/>
    </row>
    <row r="72" spans="1:22" s="8" customFormat="1" ht="62.25" customHeight="1" x14ac:dyDescent="0.2">
      <c r="A72" s="35"/>
      <c r="B72" s="35"/>
      <c r="C72" s="35"/>
      <c r="D72" s="36">
        <v>2022</v>
      </c>
      <c r="E72" s="37">
        <f>SUM(F72:I72)</f>
        <v>140000</v>
      </c>
      <c r="F72" s="37">
        <v>0</v>
      </c>
      <c r="G72" s="37">
        <v>0</v>
      </c>
      <c r="H72" s="37">
        <v>0</v>
      </c>
      <c r="I72" s="37">
        <v>140000</v>
      </c>
      <c r="J72" s="26"/>
      <c r="K72" s="38"/>
      <c r="L72" s="82"/>
      <c r="M72" s="11"/>
      <c r="N72" s="73"/>
      <c r="O72" s="76"/>
      <c r="P72" s="47">
        <v>2022</v>
      </c>
      <c r="Q72" s="20">
        <f t="shared" si="8"/>
        <v>0</v>
      </c>
      <c r="R72" s="20">
        <v>0</v>
      </c>
      <c r="S72" s="20">
        <v>0</v>
      </c>
      <c r="T72" s="20">
        <v>0</v>
      </c>
      <c r="U72" s="20">
        <v>0</v>
      </c>
      <c r="V72" s="47" t="s">
        <v>260</v>
      </c>
    </row>
    <row r="73" spans="1:22" s="8" customFormat="1" ht="62.25" customHeight="1" x14ac:dyDescent="0.2">
      <c r="A73" s="35"/>
      <c r="B73" s="35"/>
      <c r="C73" s="35"/>
      <c r="D73" s="36">
        <v>2023</v>
      </c>
      <c r="E73" s="37">
        <f t="shared" si="9"/>
        <v>140000</v>
      </c>
      <c r="F73" s="37">
        <v>0</v>
      </c>
      <c r="G73" s="37">
        <v>0</v>
      </c>
      <c r="H73" s="37">
        <v>0</v>
      </c>
      <c r="I73" s="37">
        <v>140000</v>
      </c>
      <c r="J73" s="26"/>
      <c r="K73" s="38"/>
      <c r="L73" s="82"/>
      <c r="M73" s="11"/>
      <c r="N73" s="73"/>
      <c r="O73" s="76"/>
      <c r="P73" s="47">
        <v>2023</v>
      </c>
      <c r="Q73" s="20">
        <f t="shared" si="8"/>
        <v>0</v>
      </c>
      <c r="R73" s="20">
        <v>0</v>
      </c>
      <c r="S73" s="20">
        <v>0</v>
      </c>
      <c r="T73" s="20">
        <v>0</v>
      </c>
      <c r="U73" s="20">
        <v>0</v>
      </c>
      <c r="V73" s="129"/>
    </row>
    <row r="74" spans="1:22" s="8" customFormat="1" ht="62.25" customHeight="1" x14ac:dyDescent="0.2">
      <c r="A74" s="35"/>
      <c r="B74" s="35"/>
      <c r="C74" s="35"/>
      <c r="D74" s="36">
        <v>2024</v>
      </c>
      <c r="E74" s="37">
        <f t="shared" si="9"/>
        <v>0</v>
      </c>
      <c r="F74" s="37">
        <v>0</v>
      </c>
      <c r="G74" s="37">
        <v>0</v>
      </c>
      <c r="H74" s="37">
        <v>0</v>
      </c>
      <c r="I74" s="37">
        <v>0</v>
      </c>
      <c r="J74" s="26"/>
      <c r="K74" s="38"/>
      <c r="L74" s="82"/>
      <c r="M74" s="11"/>
      <c r="N74" s="73"/>
      <c r="O74" s="76"/>
      <c r="P74" s="47">
        <v>2024</v>
      </c>
      <c r="Q74" s="20">
        <f t="shared" si="8"/>
        <v>0</v>
      </c>
      <c r="R74" s="20">
        <v>0</v>
      </c>
      <c r="S74" s="20">
        <v>0</v>
      </c>
      <c r="T74" s="20">
        <v>0</v>
      </c>
      <c r="U74" s="20">
        <v>0</v>
      </c>
      <c r="V74" s="129"/>
    </row>
    <row r="75" spans="1:22" s="8" customFormat="1" ht="62.25" customHeight="1" x14ac:dyDescent="0.2">
      <c r="A75" s="41"/>
      <c r="B75" s="41"/>
      <c r="C75" s="41"/>
      <c r="D75" s="36">
        <v>2025</v>
      </c>
      <c r="E75" s="37">
        <f t="shared" si="9"/>
        <v>0</v>
      </c>
      <c r="F75" s="37">
        <v>0</v>
      </c>
      <c r="G75" s="37">
        <v>0</v>
      </c>
      <c r="H75" s="37">
        <v>0</v>
      </c>
      <c r="I75" s="37">
        <v>0</v>
      </c>
      <c r="J75" s="42"/>
      <c r="K75" s="43"/>
      <c r="L75" s="83"/>
      <c r="M75" s="11"/>
      <c r="N75" s="69"/>
      <c r="O75" s="78"/>
      <c r="P75" s="47">
        <v>2025</v>
      </c>
      <c r="Q75" s="20">
        <f t="shared" si="8"/>
        <v>0</v>
      </c>
      <c r="R75" s="20">
        <v>0</v>
      </c>
      <c r="S75" s="20">
        <v>0</v>
      </c>
      <c r="T75" s="20">
        <v>0</v>
      </c>
      <c r="U75" s="20">
        <v>0</v>
      </c>
      <c r="V75" s="129"/>
    </row>
    <row r="76" spans="1:22" s="8" customFormat="1" ht="30" customHeight="1" x14ac:dyDescent="0.2">
      <c r="A76" s="79" t="s">
        <v>27</v>
      </c>
      <c r="B76" s="49" t="s">
        <v>302</v>
      </c>
      <c r="C76" s="51">
        <v>2022</v>
      </c>
      <c r="D76" s="36" t="s">
        <v>3</v>
      </c>
      <c r="E76" s="37">
        <f>SUM(E77:E81)</f>
        <v>2624.96</v>
      </c>
      <c r="F76" s="37">
        <f>SUM(F77:F81)</f>
        <v>624.96</v>
      </c>
      <c r="G76" s="37">
        <f>SUM(G77:G81)</f>
        <v>0</v>
      </c>
      <c r="H76" s="37">
        <f>SUM(H77:H81)</f>
        <v>0</v>
      </c>
      <c r="I76" s="37">
        <f>SUM(I77:I81)</f>
        <v>2000</v>
      </c>
      <c r="J76" s="49" t="s">
        <v>178</v>
      </c>
      <c r="K76" s="51" t="s">
        <v>88</v>
      </c>
      <c r="L76" s="51" t="s">
        <v>92</v>
      </c>
      <c r="M76" s="30" t="s">
        <v>179</v>
      </c>
      <c r="N76" s="31" t="s">
        <v>303</v>
      </c>
      <c r="O76" s="32"/>
      <c r="P76" s="47" t="s">
        <v>3</v>
      </c>
      <c r="Q76" s="20">
        <f t="shared" si="8"/>
        <v>3417.5299999999997</v>
      </c>
      <c r="R76" s="20">
        <f>SUM(R77,R78,R79,R80)</f>
        <v>1317.03</v>
      </c>
      <c r="S76" s="20">
        <f>SUM(S77,S78,S79,S80)</f>
        <v>0</v>
      </c>
      <c r="T76" s="20">
        <f>SUM(T77,T78,T79,T80)</f>
        <v>0</v>
      </c>
      <c r="U76" s="20">
        <f>SUM(U77,U78,U79,U80)</f>
        <v>2100.5</v>
      </c>
      <c r="V76" s="129"/>
    </row>
    <row r="77" spans="1:22" s="8" customFormat="1" ht="30" customHeight="1" x14ac:dyDescent="0.2">
      <c r="A77" s="35"/>
      <c r="B77" s="35"/>
      <c r="C77" s="35"/>
      <c r="D77" s="36">
        <v>2021</v>
      </c>
      <c r="E77" s="37">
        <f t="shared" si="9"/>
        <v>2000</v>
      </c>
      <c r="F77" s="37">
        <v>0</v>
      </c>
      <c r="G77" s="37">
        <v>0</v>
      </c>
      <c r="H77" s="37">
        <v>0</v>
      </c>
      <c r="I77" s="37">
        <v>2000</v>
      </c>
      <c r="J77" s="26"/>
      <c r="K77" s="38"/>
      <c r="L77" s="38"/>
      <c r="M77" s="17"/>
      <c r="N77" s="39"/>
      <c r="O77" s="40"/>
      <c r="P77" s="47">
        <v>2021</v>
      </c>
      <c r="Q77" s="20">
        <f t="shared" si="8"/>
        <v>2000</v>
      </c>
      <c r="R77" s="20">
        <v>0</v>
      </c>
      <c r="S77" s="20">
        <v>0</v>
      </c>
      <c r="T77" s="20">
        <v>0</v>
      </c>
      <c r="U77" s="20">
        <v>2000</v>
      </c>
      <c r="V77" s="129"/>
    </row>
    <row r="78" spans="1:22" s="8" customFormat="1" ht="30" customHeight="1" x14ac:dyDescent="0.2">
      <c r="A78" s="35"/>
      <c r="B78" s="35"/>
      <c r="C78" s="35"/>
      <c r="D78" s="36">
        <v>2022</v>
      </c>
      <c r="E78" s="37">
        <f t="shared" si="9"/>
        <v>624.96</v>
      </c>
      <c r="F78" s="37">
        <v>624.96</v>
      </c>
      <c r="G78" s="37">
        <v>0</v>
      </c>
      <c r="H78" s="37">
        <v>0</v>
      </c>
      <c r="I78" s="37">
        <v>0</v>
      </c>
      <c r="J78" s="26"/>
      <c r="K78" s="38"/>
      <c r="L78" s="38"/>
      <c r="M78" s="17"/>
      <c r="N78" s="39"/>
      <c r="O78" s="40"/>
      <c r="P78" s="47">
        <v>2022</v>
      </c>
      <c r="Q78" s="20">
        <f t="shared" ref="Q78:Q141" si="10">R78+S78+T78+U78</f>
        <v>1417.53</v>
      </c>
      <c r="R78" s="20">
        <v>1317.03</v>
      </c>
      <c r="S78" s="20">
        <v>0</v>
      </c>
      <c r="T78" s="20">
        <v>0</v>
      </c>
      <c r="U78" s="47">
        <v>100.5</v>
      </c>
      <c r="V78" s="129"/>
    </row>
    <row r="79" spans="1:22" s="8" customFormat="1" ht="30" customHeight="1" x14ac:dyDescent="0.2">
      <c r="A79" s="35"/>
      <c r="B79" s="35"/>
      <c r="C79" s="35"/>
      <c r="D79" s="36">
        <v>2023</v>
      </c>
      <c r="E79" s="37">
        <f t="shared" si="9"/>
        <v>0</v>
      </c>
      <c r="F79" s="37">
        <v>0</v>
      </c>
      <c r="G79" s="37">
        <v>0</v>
      </c>
      <c r="H79" s="37">
        <v>0</v>
      </c>
      <c r="I79" s="37">
        <v>0</v>
      </c>
      <c r="J79" s="26"/>
      <c r="K79" s="38"/>
      <c r="L79" s="38"/>
      <c r="M79" s="17"/>
      <c r="N79" s="39"/>
      <c r="O79" s="40"/>
      <c r="P79" s="47">
        <v>2023</v>
      </c>
      <c r="Q79" s="20">
        <f t="shared" si="10"/>
        <v>0</v>
      </c>
      <c r="R79" s="20">
        <v>0</v>
      </c>
      <c r="S79" s="20">
        <v>0</v>
      </c>
      <c r="T79" s="20">
        <v>0</v>
      </c>
      <c r="U79" s="20">
        <v>0</v>
      </c>
      <c r="V79" s="129"/>
    </row>
    <row r="80" spans="1:22" s="8" customFormat="1" ht="30" customHeight="1" x14ac:dyDescent="0.2">
      <c r="A80" s="35"/>
      <c r="B80" s="35"/>
      <c r="C80" s="35"/>
      <c r="D80" s="36">
        <v>2024</v>
      </c>
      <c r="E80" s="37">
        <f t="shared" si="9"/>
        <v>0</v>
      </c>
      <c r="F80" s="37">
        <v>0</v>
      </c>
      <c r="G80" s="37">
        <v>0</v>
      </c>
      <c r="H80" s="37">
        <v>0</v>
      </c>
      <c r="I80" s="37">
        <v>0</v>
      </c>
      <c r="J80" s="26"/>
      <c r="K80" s="38"/>
      <c r="L80" s="38"/>
      <c r="M80" s="17"/>
      <c r="N80" s="39"/>
      <c r="O80" s="40"/>
      <c r="P80" s="47">
        <v>2024</v>
      </c>
      <c r="Q80" s="20">
        <f t="shared" si="10"/>
        <v>0</v>
      </c>
      <c r="R80" s="20">
        <v>0</v>
      </c>
      <c r="S80" s="20">
        <v>0</v>
      </c>
      <c r="T80" s="20">
        <v>0</v>
      </c>
      <c r="U80" s="20">
        <v>0</v>
      </c>
      <c r="V80" s="129"/>
    </row>
    <row r="81" spans="1:22" s="8" customFormat="1" ht="30" customHeight="1" x14ac:dyDescent="0.2">
      <c r="A81" s="41"/>
      <c r="B81" s="41"/>
      <c r="C81" s="41"/>
      <c r="D81" s="36">
        <v>2025</v>
      </c>
      <c r="E81" s="37">
        <f t="shared" si="9"/>
        <v>0</v>
      </c>
      <c r="F81" s="37">
        <v>0</v>
      </c>
      <c r="G81" s="37">
        <v>0</v>
      </c>
      <c r="H81" s="37">
        <v>0</v>
      </c>
      <c r="I81" s="37">
        <v>0</v>
      </c>
      <c r="J81" s="42"/>
      <c r="K81" s="43"/>
      <c r="L81" s="43"/>
      <c r="M81" s="21"/>
      <c r="N81" s="44"/>
      <c r="O81" s="45"/>
      <c r="P81" s="47">
        <v>2025</v>
      </c>
      <c r="Q81" s="20">
        <f t="shared" si="10"/>
        <v>0</v>
      </c>
      <c r="R81" s="20">
        <v>0</v>
      </c>
      <c r="S81" s="20">
        <v>0</v>
      </c>
      <c r="T81" s="20">
        <v>0</v>
      </c>
      <c r="U81" s="20">
        <v>0</v>
      </c>
      <c r="V81" s="129"/>
    </row>
    <row r="82" spans="1:22" s="8" customFormat="1" ht="23.25" customHeight="1" x14ac:dyDescent="0.2">
      <c r="A82" s="79" t="s">
        <v>28</v>
      </c>
      <c r="B82" s="80" t="s">
        <v>304</v>
      </c>
      <c r="C82" s="51" t="s">
        <v>45</v>
      </c>
      <c r="D82" s="36" t="s">
        <v>3</v>
      </c>
      <c r="E82" s="37">
        <f>SUM(E83:E87)</f>
        <v>34298</v>
      </c>
      <c r="F82" s="37">
        <f>SUM(F83:F87)</f>
        <v>0</v>
      </c>
      <c r="G82" s="37">
        <f>SUM(G83:G87)</f>
        <v>0</v>
      </c>
      <c r="H82" s="37">
        <f>SUM(H83:H87)</f>
        <v>0</v>
      </c>
      <c r="I82" s="37">
        <f>SUM(I83:I87)</f>
        <v>34298</v>
      </c>
      <c r="J82" s="49" t="s">
        <v>180</v>
      </c>
      <c r="K82" s="51" t="s">
        <v>160</v>
      </c>
      <c r="L82" s="51" t="s">
        <v>155</v>
      </c>
      <c r="M82" s="52" t="s">
        <v>266</v>
      </c>
      <c r="N82" s="31" t="s">
        <v>305</v>
      </c>
      <c r="O82" s="32"/>
      <c r="P82" s="47" t="s">
        <v>3</v>
      </c>
      <c r="Q82" s="20">
        <f t="shared" si="10"/>
        <v>9370.58</v>
      </c>
      <c r="R82" s="20">
        <f>SUM(R83:R87)</f>
        <v>0</v>
      </c>
      <c r="S82" s="20">
        <f>SUM(S83:S87)</f>
        <v>0</v>
      </c>
      <c r="T82" s="20">
        <f>SUM(T83:T87)</f>
        <v>0</v>
      </c>
      <c r="U82" s="20">
        <f>SUM(U83:U87)</f>
        <v>9370.58</v>
      </c>
      <c r="V82" s="129"/>
    </row>
    <row r="83" spans="1:22" s="8" customFormat="1" ht="23.25" customHeight="1" x14ac:dyDescent="0.2">
      <c r="A83" s="35"/>
      <c r="B83" s="35"/>
      <c r="C83" s="35"/>
      <c r="D83" s="36">
        <v>2021</v>
      </c>
      <c r="E83" s="37">
        <f>SUM(F83:I83)</f>
        <v>34298</v>
      </c>
      <c r="F83" s="37">
        <v>0</v>
      </c>
      <c r="G83" s="37">
        <v>0</v>
      </c>
      <c r="H83" s="37">
        <v>0</v>
      </c>
      <c r="I83" s="37">
        <v>34298</v>
      </c>
      <c r="J83" s="26"/>
      <c r="K83" s="38"/>
      <c r="L83" s="38"/>
      <c r="M83" s="17"/>
      <c r="N83" s="39"/>
      <c r="O83" s="40"/>
      <c r="P83" s="47">
        <v>2021</v>
      </c>
      <c r="Q83" s="20">
        <f t="shared" si="10"/>
        <v>2460.7399999999998</v>
      </c>
      <c r="R83" s="20">
        <v>0</v>
      </c>
      <c r="S83" s="20">
        <v>0</v>
      </c>
      <c r="T83" s="20">
        <v>0</v>
      </c>
      <c r="U83" s="20">
        <v>2460.7399999999998</v>
      </c>
      <c r="V83" s="129"/>
    </row>
    <row r="84" spans="1:22" s="8" customFormat="1" ht="23.25" customHeight="1" x14ac:dyDescent="0.2">
      <c r="A84" s="35"/>
      <c r="B84" s="35"/>
      <c r="C84" s="35"/>
      <c r="D84" s="36">
        <v>2022</v>
      </c>
      <c r="E84" s="37">
        <f t="shared" si="9"/>
        <v>0</v>
      </c>
      <c r="F84" s="37">
        <v>0</v>
      </c>
      <c r="G84" s="37">
        <v>0</v>
      </c>
      <c r="H84" s="37">
        <v>0</v>
      </c>
      <c r="I84" s="37">
        <v>0</v>
      </c>
      <c r="J84" s="26"/>
      <c r="K84" s="38"/>
      <c r="L84" s="38"/>
      <c r="M84" s="17"/>
      <c r="N84" s="39"/>
      <c r="O84" s="40"/>
      <c r="P84" s="47">
        <v>2022</v>
      </c>
      <c r="Q84" s="20">
        <f t="shared" si="10"/>
        <v>6909.84</v>
      </c>
      <c r="R84" s="20">
        <v>0</v>
      </c>
      <c r="S84" s="20">
        <v>0</v>
      </c>
      <c r="T84" s="20">
        <v>0</v>
      </c>
      <c r="U84" s="20">
        <v>6909.84</v>
      </c>
      <c r="V84" s="129"/>
    </row>
    <row r="85" spans="1:22" s="8" customFormat="1" ht="23.25" customHeight="1" x14ac:dyDescent="0.2">
      <c r="A85" s="35"/>
      <c r="B85" s="35"/>
      <c r="C85" s="35"/>
      <c r="D85" s="36">
        <v>2023</v>
      </c>
      <c r="E85" s="37">
        <f t="shared" si="9"/>
        <v>0</v>
      </c>
      <c r="F85" s="37">
        <v>0</v>
      </c>
      <c r="G85" s="37">
        <v>0</v>
      </c>
      <c r="H85" s="37">
        <v>0</v>
      </c>
      <c r="I85" s="37">
        <v>0</v>
      </c>
      <c r="J85" s="26"/>
      <c r="K85" s="38"/>
      <c r="L85" s="38"/>
      <c r="M85" s="17"/>
      <c r="N85" s="39"/>
      <c r="O85" s="40"/>
      <c r="P85" s="47">
        <v>2023</v>
      </c>
      <c r="Q85" s="20">
        <f t="shared" si="10"/>
        <v>0</v>
      </c>
      <c r="R85" s="20">
        <v>0</v>
      </c>
      <c r="S85" s="20">
        <v>0</v>
      </c>
      <c r="T85" s="20">
        <v>0</v>
      </c>
      <c r="U85" s="20">
        <v>0</v>
      </c>
      <c r="V85" s="129"/>
    </row>
    <row r="86" spans="1:22" s="8" customFormat="1" ht="23.25" customHeight="1" x14ac:dyDescent="0.2">
      <c r="A86" s="35"/>
      <c r="B86" s="35"/>
      <c r="C86" s="35"/>
      <c r="D86" s="36">
        <v>2024</v>
      </c>
      <c r="E86" s="37">
        <f t="shared" si="9"/>
        <v>0</v>
      </c>
      <c r="F86" s="37">
        <v>0</v>
      </c>
      <c r="G86" s="37">
        <v>0</v>
      </c>
      <c r="H86" s="37">
        <v>0</v>
      </c>
      <c r="I86" s="37">
        <v>0</v>
      </c>
      <c r="J86" s="26"/>
      <c r="K86" s="38"/>
      <c r="L86" s="38"/>
      <c r="M86" s="17"/>
      <c r="N86" s="39"/>
      <c r="O86" s="40"/>
      <c r="P86" s="47">
        <v>2024</v>
      </c>
      <c r="Q86" s="20">
        <f t="shared" si="10"/>
        <v>0</v>
      </c>
      <c r="R86" s="20">
        <v>0</v>
      </c>
      <c r="S86" s="20">
        <v>0</v>
      </c>
      <c r="T86" s="20">
        <v>0</v>
      </c>
      <c r="U86" s="20">
        <v>0</v>
      </c>
      <c r="V86" s="129"/>
    </row>
    <row r="87" spans="1:22" s="8" customFormat="1" ht="23.25" customHeight="1" x14ac:dyDescent="0.2">
      <c r="A87" s="41"/>
      <c r="B87" s="41"/>
      <c r="C87" s="41"/>
      <c r="D87" s="36">
        <v>2025</v>
      </c>
      <c r="E87" s="37">
        <f t="shared" si="9"/>
        <v>0</v>
      </c>
      <c r="F87" s="37">
        <v>0</v>
      </c>
      <c r="G87" s="37">
        <v>0</v>
      </c>
      <c r="H87" s="37">
        <v>0</v>
      </c>
      <c r="I87" s="37">
        <v>0</v>
      </c>
      <c r="J87" s="42"/>
      <c r="K87" s="43"/>
      <c r="L87" s="43"/>
      <c r="M87" s="21"/>
      <c r="N87" s="44"/>
      <c r="O87" s="45"/>
      <c r="P87" s="47">
        <v>2025</v>
      </c>
      <c r="Q87" s="20">
        <f t="shared" si="10"/>
        <v>0</v>
      </c>
      <c r="R87" s="20">
        <v>0</v>
      </c>
      <c r="S87" s="20">
        <v>0</v>
      </c>
      <c r="T87" s="20">
        <v>0</v>
      </c>
      <c r="U87" s="20">
        <v>0</v>
      </c>
      <c r="V87" s="129"/>
    </row>
    <row r="88" spans="1:22" s="8" customFormat="1" ht="75.75" customHeight="1" x14ac:dyDescent="0.2">
      <c r="A88" s="79" t="s">
        <v>29</v>
      </c>
      <c r="B88" s="80" t="s">
        <v>306</v>
      </c>
      <c r="C88" s="51" t="s">
        <v>45</v>
      </c>
      <c r="D88" s="36" t="s">
        <v>3</v>
      </c>
      <c r="E88" s="37">
        <f>SUM(E89:E93)</f>
        <v>27467</v>
      </c>
      <c r="F88" s="37">
        <f>SUM(F89:F93)</f>
        <v>0</v>
      </c>
      <c r="G88" s="37">
        <f>SUM(G89:G93)</f>
        <v>0</v>
      </c>
      <c r="H88" s="37">
        <f>SUM(H89:H93)</f>
        <v>0</v>
      </c>
      <c r="I88" s="37">
        <f>SUM(I89:I93)</f>
        <v>27467</v>
      </c>
      <c r="J88" s="49" t="s">
        <v>181</v>
      </c>
      <c r="K88" s="51" t="s">
        <v>161</v>
      </c>
      <c r="L88" s="51" t="s">
        <v>156</v>
      </c>
      <c r="M88" s="52" t="s">
        <v>267</v>
      </c>
      <c r="N88" s="31" t="s">
        <v>307</v>
      </c>
      <c r="O88" s="32"/>
      <c r="P88" s="47" t="s">
        <v>3</v>
      </c>
      <c r="Q88" s="20">
        <f>R88+S88+T88+U88</f>
        <v>26735</v>
      </c>
      <c r="R88" s="20">
        <f>SUM(R89:R93)</f>
        <v>0</v>
      </c>
      <c r="S88" s="20">
        <f>SUM(S89:S93)</f>
        <v>0</v>
      </c>
      <c r="T88" s="20">
        <f>SUM(T89:T93)</f>
        <v>0</v>
      </c>
      <c r="U88" s="20">
        <f>SUM(U89:U93)</f>
        <v>26735</v>
      </c>
      <c r="V88" s="129"/>
    </row>
    <row r="89" spans="1:22" s="8" customFormat="1" ht="75.75" customHeight="1" x14ac:dyDescent="0.2">
      <c r="A89" s="35"/>
      <c r="B89" s="35"/>
      <c r="C89" s="35"/>
      <c r="D89" s="36">
        <v>2021</v>
      </c>
      <c r="E89" s="37">
        <f t="shared" si="9"/>
        <v>27467</v>
      </c>
      <c r="F89" s="37">
        <v>0</v>
      </c>
      <c r="G89" s="37">
        <v>0</v>
      </c>
      <c r="H89" s="37">
        <v>0</v>
      </c>
      <c r="I89" s="37">
        <v>27467</v>
      </c>
      <c r="J89" s="26"/>
      <c r="K89" s="38"/>
      <c r="L89" s="38"/>
      <c r="M89" s="17"/>
      <c r="N89" s="39"/>
      <c r="O89" s="40"/>
      <c r="P89" s="47">
        <v>2021</v>
      </c>
      <c r="Q89" s="20">
        <f t="shared" si="10"/>
        <v>22000</v>
      </c>
      <c r="R89" s="20">
        <v>0</v>
      </c>
      <c r="S89" s="20">
        <v>0</v>
      </c>
      <c r="T89" s="20">
        <v>0</v>
      </c>
      <c r="U89" s="20">
        <v>22000</v>
      </c>
      <c r="V89" s="129"/>
    </row>
    <row r="90" spans="1:22" s="8" customFormat="1" ht="75.75" customHeight="1" x14ac:dyDescent="0.2">
      <c r="A90" s="35"/>
      <c r="B90" s="35"/>
      <c r="C90" s="35"/>
      <c r="D90" s="36">
        <v>2022</v>
      </c>
      <c r="E90" s="37">
        <f t="shared" si="9"/>
        <v>0</v>
      </c>
      <c r="F90" s="37">
        <v>0</v>
      </c>
      <c r="G90" s="37">
        <v>0</v>
      </c>
      <c r="H90" s="37">
        <v>0</v>
      </c>
      <c r="I90" s="37">
        <v>0</v>
      </c>
      <c r="J90" s="26"/>
      <c r="K90" s="38"/>
      <c r="L90" s="38"/>
      <c r="M90" s="17"/>
      <c r="N90" s="39"/>
      <c r="O90" s="40"/>
      <c r="P90" s="47">
        <v>2022</v>
      </c>
      <c r="Q90" s="20">
        <f t="shared" si="10"/>
        <v>4735</v>
      </c>
      <c r="R90" s="20">
        <v>0</v>
      </c>
      <c r="S90" s="20">
        <v>0</v>
      </c>
      <c r="T90" s="20">
        <v>0</v>
      </c>
      <c r="U90" s="20">
        <v>4735</v>
      </c>
      <c r="V90" s="129"/>
    </row>
    <row r="91" spans="1:22" s="8" customFormat="1" ht="75.75" customHeight="1" x14ac:dyDescent="0.2">
      <c r="A91" s="35"/>
      <c r="B91" s="35"/>
      <c r="C91" s="35"/>
      <c r="D91" s="36">
        <v>2023</v>
      </c>
      <c r="E91" s="37">
        <f t="shared" si="9"/>
        <v>0</v>
      </c>
      <c r="F91" s="37">
        <v>0</v>
      </c>
      <c r="G91" s="37">
        <v>0</v>
      </c>
      <c r="H91" s="37">
        <v>0</v>
      </c>
      <c r="I91" s="37">
        <v>0</v>
      </c>
      <c r="J91" s="26"/>
      <c r="K91" s="38"/>
      <c r="L91" s="38"/>
      <c r="M91" s="17"/>
      <c r="N91" s="39"/>
      <c r="O91" s="40"/>
      <c r="P91" s="47">
        <v>2023</v>
      </c>
      <c r="Q91" s="20">
        <f t="shared" si="10"/>
        <v>0</v>
      </c>
      <c r="R91" s="20">
        <v>0</v>
      </c>
      <c r="S91" s="20">
        <v>0</v>
      </c>
      <c r="T91" s="20">
        <v>0</v>
      </c>
      <c r="U91" s="20">
        <v>0</v>
      </c>
      <c r="V91" s="129"/>
    </row>
    <row r="92" spans="1:22" s="8" customFormat="1" ht="75.75" customHeight="1" x14ac:dyDescent="0.2">
      <c r="A92" s="35"/>
      <c r="B92" s="35"/>
      <c r="C92" s="35"/>
      <c r="D92" s="36">
        <v>2024</v>
      </c>
      <c r="E92" s="37">
        <f t="shared" si="9"/>
        <v>0</v>
      </c>
      <c r="F92" s="37">
        <v>0</v>
      </c>
      <c r="G92" s="37">
        <v>0</v>
      </c>
      <c r="H92" s="37">
        <v>0</v>
      </c>
      <c r="I92" s="37">
        <v>0</v>
      </c>
      <c r="J92" s="26"/>
      <c r="K92" s="38"/>
      <c r="L92" s="38"/>
      <c r="M92" s="17"/>
      <c r="N92" s="39"/>
      <c r="O92" s="40"/>
      <c r="P92" s="47">
        <v>2024</v>
      </c>
      <c r="Q92" s="20">
        <f t="shared" si="10"/>
        <v>0</v>
      </c>
      <c r="R92" s="20">
        <v>0</v>
      </c>
      <c r="S92" s="20">
        <v>0</v>
      </c>
      <c r="T92" s="20">
        <v>0</v>
      </c>
      <c r="U92" s="20">
        <v>0</v>
      </c>
      <c r="V92" s="129"/>
    </row>
    <row r="93" spans="1:22" s="8" customFormat="1" ht="75.75" customHeight="1" x14ac:dyDescent="0.2">
      <c r="A93" s="41"/>
      <c r="B93" s="41"/>
      <c r="C93" s="41"/>
      <c r="D93" s="36">
        <v>2025</v>
      </c>
      <c r="E93" s="37">
        <f t="shared" si="9"/>
        <v>0</v>
      </c>
      <c r="F93" s="37">
        <v>0</v>
      </c>
      <c r="G93" s="37">
        <v>0</v>
      </c>
      <c r="H93" s="37">
        <v>0</v>
      </c>
      <c r="I93" s="37">
        <v>0</v>
      </c>
      <c r="J93" s="42"/>
      <c r="K93" s="43"/>
      <c r="L93" s="43"/>
      <c r="M93" s="21"/>
      <c r="N93" s="44"/>
      <c r="O93" s="45"/>
      <c r="P93" s="47">
        <v>2025</v>
      </c>
      <c r="Q93" s="20">
        <f t="shared" si="10"/>
        <v>0</v>
      </c>
      <c r="R93" s="20">
        <v>0</v>
      </c>
      <c r="S93" s="20">
        <v>0</v>
      </c>
      <c r="T93" s="20">
        <v>0</v>
      </c>
      <c r="U93" s="20">
        <v>0</v>
      </c>
      <c r="V93" s="129"/>
    </row>
    <row r="94" spans="1:22" s="8" customFormat="1" ht="36.75" customHeight="1" x14ac:dyDescent="0.2">
      <c r="A94" s="79" t="s">
        <v>30</v>
      </c>
      <c r="B94" s="80" t="s">
        <v>308</v>
      </c>
      <c r="C94" s="51" t="s">
        <v>45</v>
      </c>
      <c r="D94" s="36" t="s">
        <v>3</v>
      </c>
      <c r="E94" s="37">
        <f>SUM(E95:E99)</f>
        <v>43500</v>
      </c>
      <c r="F94" s="37">
        <f>SUM(F95:F99)</f>
        <v>0</v>
      </c>
      <c r="G94" s="37">
        <f>SUM(G95:G99)</f>
        <v>0</v>
      </c>
      <c r="H94" s="37">
        <f>SUM(H95:H99)</f>
        <v>0</v>
      </c>
      <c r="I94" s="37">
        <f>SUM(I95:I99)</f>
        <v>43500</v>
      </c>
      <c r="J94" s="49" t="s">
        <v>182</v>
      </c>
      <c r="K94" s="51" t="s">
        <v>162</v>
      </c>
      <c r="L94" s="51" t="s">
        <v>156</v>
      </c>
      <c r="M94" s="52" t="s">
        <v>272</v>
      </c>
      <c r="N94" s="74" t="s">
        <v>309</v>
      </c>
      <c r="O94" s="75"/>
      <c r="P94" s="47" t="s">
        <v>3</v>
      </c>
      <c r="Q94" s="20">
        <f t="shared" si="10"/>
        <v>25122</v>
      </c>
      <c r="R94" s="20">
        <f>SUM(R95:R99)</f>
        <v>0</v>
      </c>
      <c r="S94" s="20">
        <f>SUM(S95:S99)</f>
        <v>0</v>
      </c>
      <c r="T94" s="20">
        <f>SUM(T95:T99)</f>
        <v>0</v>
      </c>
      <c r="U94" s="20">
        <f>SUM(U95:U99)</f>
        <v>25122</v>
      </c>
      <c r="V94" s="129"/>
    </row>
    <row r="95" spans="1:22" s="8" customFormat="1" ht="36.75" customHeight="1" x14ac:dyDescent="0.2">
      <c r="A95" s="35"/>
      <c r="B95" s="35"/>
      <c r="C95" s="35"/>
      <c r="D95" s="36">
        <v>2021</v>
      </c>
      <c r="E95" s="37">
        <f t="shared" si="9"/>
        <v>43500</v>
      </c>
      <c r="F95" s="37">
        <v>0</v>
      </c>
      <c r="G95" s="37">
        <v>0</v>
      </c>
      <c r="H95" s="37">
        <v>0</v>
      </c>
      <c r="I95" s="37">
        <v>43500</v>
      </c>
      <c r="J95" s="26"/>
      <c r="K95" s="38"/>
      <c r="L95" s="38"/>
      <c r="M95" s="17"/>
      <c r="N95" s="73"/>
      <c r="O95" s="76"/>
      <c r="P95" s="47">
        <v>2021</v>
      </c>
      <c r="Q95" s="20">
        <f t="shared" si="10"/>
        <v>19192</v>
      </c>
      <c r="R95" s="20">
        <v>0</v>
      </c>
      <c r="S95" s="20">
        <v>0</v>
      </c>
      <c r="T95" s="20">
        <v>0</v>
      </c>
      <c r="U95" s="20">
        <v>19192</v>
      </c>
      <c r="V95" s="129"/>
    </row>
    <row r="96" spans="1:22" s="8" customFormat="1" ht="36.75" customHeight="1" x14ac:dyDescent="0.2">
      <c r="A96" s="35"/>
      <c r="B96" s="35"/>
      <c r="C96" s="35"/>
      <c r="D96" s="36">
        <v>2022</v>
      </c>
      <c r="E96" s="37">
        <v>0</v>
      </c>
      <c r="F96" s="37">
        <v>0</v>
      </c>
      <c r="G96" s="37">
        <v>0</v>
      </c>
      <c r="H96" s="37">
        <v>0</v>
      </c>
      <c r="I96" s="37">
        <v>0</v>
      </c>
      <c r="J96" s="26"/>
      <c r="K96" s="38"/>
      <c r="L96" s="38"/>
      <c r="M96" s="17"/>
      <c r="N96" s="73"/>
      <c r="O96" s="76"/>
      <c r="P96" s="47">
        <v>2022</v>
      </c>
      <c r="Q96" s="20">
        <f t="shared" si="10"/>
        <v>5930</v>
      </c>
      <c r="R96" s="20">
        <v>0</v>
      </c>
      <c r="S96" s="20">
        <v>0</v>
      </c>
      <c r="T96" s="20">
        <v>0</v>
      </c>
      <c r="U96" s="20">
        <v>5930</v>
      </c>
      <c r="V96" s="129"/>
    </row>
    <row r="97" spans="1:22" s="8" customFormat="1" ht="36.75" customHeight="1" x14ac:dyDescent="0.2">
      <c r="A97" s="35"/>
      <c r="B97" s="35"/>
      <c r="C97" s="35"/>
      <c r="D97" s="36">
        <v>2023</v>
      </c>
      <c r="E97" s="37">
        <v>0</v>
      </c>
      <c r="F97" s="37">
        <v>0</v>
      </c>
      <c r="G97" s="37">
        <v>0</v>
      </c>
      <c r="H97" s="37">
        <v>0</v>
      </c>
      <c r="I97" s="37">
        <v>0</v>
      </c>
      <c r="J97" s="26"/>
      <c r="K97" s="38"/>
      <c r="L97" s="38"/>
      <c r="M97" s="17"/>
      <c r="N97" s="73"/>
      <c r="O97" s="76"/>
      <c r="P97" s="47">
        <v>2023</v>
      </c>
      <c r="Q97" s="20">
        <f t="shared" si="10"/>
        <v>0</v>
      </c>
      <c r="R97" s="20">
        <v>0</v>
      </c>
      <c r="S97" s="20">
        <v>0</v>
      </c>
      <c r="T97" s="20">
        <v>0</v>
      </c>
      <c r="U97" s="20">
        <v>0</v>
      </c>
      <c r="V97" s="129"/>
    </row>
    <row r="98" spans="1:22" s="8" customFormat="1" ht="36.75" customHeight="1" x14ac:dyDescent="0.2">
      <c r="A98" s="35"/>
      <c r="B98" s="35"/>
      <c r="C98" s="35"/>
      <c r="D98" s="36">
        <v>2024</v>
      </c>
      <c r="E98" s="37">
        <v>0</v>
      </c>
      <c r="F98" s="37">
        <v>0</v>
      </c>
      <c r="G98" s="37">
        <v>0</v>
      </c>
      <c r="H98" s="37">
        <v>0</v>
      </c>
      <c r="I98" s="37">
        <v>0</v>
      </c>
      <c r="J98" s="26"/>
      <c r="K98" s="38"/>
      <c r="L98" s="38"/>
      <c r="M98" s="17"/>
      <c r="N98" s="73"/>
      <c r="O98" s="76"/>
      <c r="P98" s="47">
        <v>2024</v>
      </c>
      <c r="Q98" s="20">
        <f t="shared" si="10"/>
        <v>0</v>
      </c>
      <c r="R98" s="20">
        <v>0</v>
      </c>
      <c r="S98" s="20">
        <v>0</v>
      </c>
      <c r="T98" s="20">
        <v>0</v>
      </c>
      <c r="U98" s="20">
        <v>0</v>
      </c>
      <c r="V98" s="129"/>
    </row>
    <row r="99" spans="1:22" s="8" customFormat="1" ht="52.5" customHeight="1" x14ac:dyDescent="0.2">
      <c r="A99" s="41"/>
      <c r="B99" s="41"/>
      <c r="C99" s="41"/>
      <c r="D99" s="36">
        <v>2025</v>
      </c>
      <c r="E99" s="37">
        <v>0</v>
      </c>
      <c r="F99" s="37">
        <v>0</v>
      </c>
      <c r="G99" s="37">
        <v>0</v>
      </c>
      <c r="H99" s="37">
        <v>0</v>
      </c>
      <c r="I99" s="37">
        <v>0</v>
      </c>
      <c r="J99" s="42"/>
      <c r="K99" s="43"/>
      <c r="L99" s="43"/>
      <c r="M99" s="21"/>
      <c r="N99" s="69"/>
      <c r="O99" s="78"/>
      <c r="P99" s="47">
        <v>2025</v>
      </c>
      <c r="Q99" s="20">
        <f t="shared" si="10"/>
        <v>0</v>
      </c>
      <c r="R99" s="20">
        <v>0</v>
      </c>
      <c r="S99" s="20">
        <v>0</v>
      </c>
      <c r="T99" s="20">
        <v>0</v>
      </c>
      <c r="U99" s="20">
        <v>0</v>
      </c>
      <c r="V99" s="129"/>
    </row>
    <row r="100" spans="1:22" s="8" customFormat="1" ht="19.5" customHeight="1" x14ac:dyDescent="0.2">
      <c r="A100" s="79" t="s">
        <v>137</v>
      </c>
      <c r="B100" s="80" t="s">
        <v>310</v>
      </c>
      <c r="C100" s="51">
        <v>2021</v>
      </c>
      <c r="D100" s="36" t="s">
        <v>3</v>
      </c>
      <c r="E100" s="37">
        <f>SUM(E101:E105)</f>
        <v>5232</v>
      </c>
      <c r="F100" s="37">
        <f>SUM(F101:F105)</f>
        <v>0</v>
      </c>
      <c r="G100" s="37">
        <f>SUM(G101:G105)</f>
        <v>0</v>
      </c>
      <c r="H100" s="37">
        <f>SUM(H101:H105)</f>
        <v>0</v>
      </c>
      <c r="I100" s="37">
        <f>SUM(I101:I105)</f>
        <v>5232</v>
      </c>
      <c r="J100" s="49" t="s">
        <v>183</v>
      </c>
      <c r="K100" s="51" t="s">
        <v>106</v>
      </c>
      <c r="L100" s="51" t="s">
        <v>149</v>
      </c>
      <c r="M100" s="52" t="s">
        <v>184</v>
      </c>
      <c r="N100" s="31" t="s">
        <v>311</v>
      </c>
      <c r="O100" s="32"/>
      <c r="P100" s="47" t="s">
        <v>3</v>
      </c>
      <c r="Q100" s="20">
        <f t="shared" si="10"/>
        <v>5231.8</v>
      </c>
      <c r="R100" s="20">
        <f>SUM(R101:R105)</f>
        <v>0</v>
      </c>
      <c r="S100" s="20">
        <f>SUM(S101:S105)</f>
        <v>0</v>
      </c>
      <c r="T100" s="20">
        <f>SUM(T101:T105)</f>
        <v>0</v>
      </c>
      <c r="U100" s="20">
        <f>SUM(U101:U105)</f>
        <v>5231.8</v>
      </c>
      <c r="V100" s="129"/>
    </row>
    <row r="101" spans="1:22" s="8" customFormat="1" ht="19.5" customHeight="1" x14ac:dyDescent="0.2">
      <c r="A101" s="35"/>
      <c r="B101" s="35"/>
      <c r="C101" s="35"/>
      <c r="D101" s="36">
        <v>2021</v>
      </c>
      <c r="E101" s="37">
        <f>SUM(F101:I101)</f>
        <v>5232</v>
      </c>
      <c r="F101" s="37">
        <v>0</v>
      </c>
      <c r="G101" s="37">
        <v>0</v>
      </c>
      <c r="H101" s="37">
        <v>0</v>
      </c>
      <c r="I101" s="37">
        <v>5232</v>
      </c>
      <c r="J101" s="26"/>
      <c r="K101" s="38"/>
      <c r="L101" s="38"/>
      <c r="M101" s="17"/>
      <c r="N101" s="39"/>
      <c r="O101" s="40"/>
      <c r="P101" s="47">
        <v>2021</v>
      </c>
      <c r="Q101" s="20">
        <f t="shared" si="10"/>
        <v>5231.8</v>
      </c>
      <c r="R101" s="20">
        <v>0</v>
      </c>
      <c r="S101" s="20">
        <v>0</v>
      </c>
      <c r="T101" s="20">
        <v>0</v>
      </c>
      <c r="U101" s="20">
        <v>5231.8</v>
      </c>
      <c r="V101" s="129"/>
    </row>
    <row r="102" spans="1:22" s="8" customFormat="1" ht="19.5" customHeight="1" x14ac:dyDescent="0.2">
      <c r="A102" s="35"/>
      <c r="B102" s="35"/>
      <c r="C102" s="35"/>
      <c r="D102" s="36">
        <v>2022</v>
      </c>
      <c r="E102" s="37">
        <v>0</v>
      </c>
      <c r="F102" s="37">
        <v>0</v>
      </c>
      <c r="G102" s="37">
        <v>0</v>
      </c>
      <c r="H102" s="37">
        <v>0</v>
      </c>
      <c r="I102" s="37">
        <v>0</v>
      </c>
      <c r="J102" s="26"/>
      <c r="K102" s="38"/>
      <c r="L102" s="38"/>
      <c r="M102" s="17"/>
      <c r="N102" s="39"/>
      <c r="O102" s="40"/>
      <c r="P102" s="47">
        <v>2022</v>
      </c>
      <c r="Q102" s="20">
        <f t="shared" si="10"/>
        <v>0</v>
      </c>
      <c r="R102" s="20">
        <v>0</v>
      </c>
      <c r="S102" s="20">
        <v>0</v>
      </c>
      <c r="T102" s="20">
        <v>0</v>
      </c>
      <c r="U102" s="20">
        <v>0</v>
      </c>
      <c r="V102" s="129"/>
    </row>
    <row r="103" spans="1:22" s="8" customFormat="1" ht="19.5" customHeight="1" x14ac:dyDescent="0.2">
      <c r="A103" s="35"/>
      <c r="B103" s="35"/>
      <c r="C103" s="35"/>
      <c r="D103" s="36">
        <v>2023</v>
      </c>
      <c r="E103" s="37">
        <v>0</v>
      </c>
      <c r="F103" s="37">
        <v>0</v>
      </c>
      <c r="G103" s="37">
        <v>0</v>
      </c>
      <c r="H103" s="37">
        <v>0</v>
      </c>
      <c r="I103" s="37">
        <v>0</v>
      </c>
      <c r="J103" s="26"/>
      <c r="K103" s="38"/>
      <c r="L103" s="38"/>
      <c r="M103" s="17"/>
      <c r="N103" s="39"/>
      <c r="O103" s="40"/>
      <c r="P103" s="47">
        <v>2023</v>
      </c>
      <c r="Q103" s="20">
        <f t="shared" si="10"/>
        <v>0</v>
      </c>
      <c r="R103" s="20">
        <v>0</v>
      </c>
      <c r="S103" s="20">
        <v>0</v>
      </c>
      <c r="T103" s="20">
        <v>0</v>
      </c>
      <c r="U103" s="20">
        <v>0</v>
      </c>
      <c r="V103" s="129"/>
    </row>
    <row r="104" spans="1:22" s="8" customFormat="1" ht="19.5" customHeight="1" x14ac:dyDescent="0.2">
      <c r="A104" s="35"/>
      <c r="B104" s="35"/>
      <c r="C104" s="35"/>
      <c r="D104" s="36">
        <v>2024</v>
      </c>
      <c r="E104" s="37">
        <v>0</v>
      </c>
      <c r="F104" s="37">
        <v>0</v>
      </c>
      <c r="G104" s="37">
        <v>0</v>
      </c>
      <c r="H104" s="37">
        <v>0</v>
      </c>
      <c r="I104" s="37">
        <v>0</v>
      </c>
      <c r="J104" s="26"/>
      <c r="K104" s="38"/>
      <c r="L104" s="38"/>
      <c r="M104" s="17"/>
      <c r="N104" s="39"/>
      <c r="O104" s="40"/>
      <c r="P104" s="47">
        <v>2024</v>
      </c>
      <c r="Q104" s="20">
        <f t="shared" si="10"/>
        <v>0</v>
      </c>
      <c r="R104" s="20">
        <v>0</v>
      </c>
      <c r="S104" s="20">
        <v>0</v>
      </c>
      <c r="T104" s="20">
        <v>0</v>
      </c>
      <c r="U104" s="20">
        <v>0</v>
      </c>
      <c r="V104" s="129"/>
    </row>
    <row r="105" spans="1:22" s="8" customFormat="1" ht="19.5" customHeight="1" x14ac:dyDescent="0.2">
      <c r="A105" s="41"/>
      <c r="B105" s="41"/>
      <c r="C105" s="41"/>
      <c r="D105" s="36">
        <v>2025</v>
      </c>
      <c r="E105" s="37">
        <v>0</v>
      </c>
      <c r="F105" s="37">
        <v>0</v>
      </c>
      <c r="G105" s="37">
        <v>0</v>
      </c>
      <c r="H105" s="37">
        <v>0</v>
      </c>
      <c r="I105" s="37">
        <v>0</v>
      </c>
      <c r="J105" s="42"/>
      <c r="K105" s="43"/>
      <c r="L105" s="43"/>
      <c r="M105" s="21"/>
      <c r="N105" s="44"/>
      <c r="O105" s="45"/>
      <c r="P105" s="47">
        <v>2025</v>
      </c>
      <c r="Q105" s="20">
        <f t="shared" si="10"/>
        <v>0</v>
      </c>
      <c r="R105" s="20">
        <v>0</v>
      </c>
      <c r="S105" s="20">
        <v>0</v>
      </c>
      <c r="T105" s="20">
        <v>0</v>
      </c>
      <c r="U105" s="20">
        <v>0</v>
      </c>
      <c r="V105" s="129"/>
    </row>
    <row r="106" spans="1:22" s="8" customFormat="1" ht="13.5" customHeight="1" x14ac:dyDescent="0.2">
      <c r="A106" s="79" t="s">
        <v>31</v>
      </c>
      <c r="B106" s="80" t="s">
        <v>312</v>
      </c>
      <c r="C106" s="51" t="s">
        <v>120</v>
      </c>
      <c r="D106" s="36" t="s">
        <v>3</v>
      </c>
      <c r="E106" s="37">
        <f>E107+E108+E109+E110+E111</f>
        <v>29400</v>
      </c>
      <c r="F106" s="37">
        <f>F107+F108+F109+F110+F111</f>
        <v>0</v>
      </c>
      <c r="G106" s="37">
        <f>G107+G108+G109+G110+G111</f>
        <v>0</v>
      </c>
      <c r="H106" s="37">
        <f>H107+H108+H109+H110+H111</f>
        <v>0</v>
      </c>
      <c r="I106" s="37">
        <f>I107+I108+I109+I110+I111</f>
        <v>29400</v>
      </c>
      <c r="J106" s="49" t="s">
        <v>251</v>
      </c>
      <c r="K106" s="51" t="s">
        <v>92</v>
      </c>
      <c r="L106" s="51" t="s">
        <v>156</v>
      </c>
      <c r="M106" s="52" t="s">
        <v>256</v>
      </c>
      <c r="N106" s="74" t="s">
        <v>313</v>
      </c>
      <c r="O106" s="75"/>
      <c r="P106" s="47" t="s">
        <v>3</v>
      </c>
      <c r="Q106" s="20">
        <f t="shared" si="10"/>
        <v>0</v>
      </c>
      <c r="R106" s="20">
        <f>SUM(R107:R111)</f>
        <v>0</v>
      </c>
      <c r="S106" s="20">
        <f>SUM(S107:S111)</f>
        <v>0</v>
      </c>
      <c r="T106" s="20">
        <f>SUM(T107:T111)</f>
        <v>0</v>
      </c>
      <c r="U106" s="20">
        <f>SUM(U107:U111)</f>
        <v>0</v>
      </c>
      <c r="V106" s="129"/>
    </row>
    <row r="107" spans="1:22" s="8" customFormat="1" ht="13.5" customHeight="1" x14ac:dyDescent="0.2">
      <c r="A107" s="35"/>
      <c r="B107" s="35"/>
      <c r="C107" s="35"/>
      <c r="D107" s="36">
        <v>2021</v>
      </c>
      <c r="E107" s="37">
        <f>F107+H107+I107</f>
        <v>0</v>
      </c>
      <c r="F107" s="37">
        <v>0</v>
      </c>
      <c r="G107" s="37">
        <v>0</v>
      </c>
      <c r="H107" s="37">
        <v>0</v>
      </c>
      <c r="I107" s="37">
        <v>0</v>
      </c>
      <c r="J107" s="26"/>
      <c r="K107" s="38"/>
      <c r="L107" s="38"/>
      <c r="M107" s="17"/>
      <c r="N107" s="73"/>
      <c r="O107" s="76"/>
      <c r="P107" s="47">
        <v>2021</v>
      </c>
      <c r="Q107" s="20">
        <f t="shared" si="10"/>
        <v>0</v>
      </c>
      <c r="R107" s="20">
        <v>0</v>
      </c>
      <c r="S107" s="20">
        <v>0</v>
      </c>
      <c r="T107" s="20">
        <v>0</v>
      </c>
      <c r="U107" s="20">
        <v>0</v>
      </c>
      <c r="V107" s="129"/>
    </row>
    <row r="108" spans="1:22" s="8" customFormat="1" ht="13.5" customHeight="1" x14ac:dyDescent="0.2">
      <c r="A108" s="35"/>
      <c r="B108" s="35"/>
      <c r="C108" s="35"/>
      <c r="D108" s="36">
        <v>2022</v>
      </c>
      <c r="E108" s="37">
        <f>F108+H108+I108</f>
        <v>0</v>
      </c>
      <c r="F108" s="37">
        <v>0</v>
      </c>
      <c r="G108" s="37">
        <v>0</v>
      </c>
      <c r="H108" s="37">
        <v>0</v>
      </c>
      <c r="I108" s="37">
        <v>0</v>
      </c>
      <c r="J108" s="26"/>
      <c r="K108" s="38"/>
      <c r="L108" s="38"/>
      <c r="M108" s="17"/>
      <c r="N108" s="73"/>
      <c r="O108" s="76"/>
      <c r="P108" s="47">
        <v>2022</v>
      </c>
      <c r="Q108" s="20">
        <f t="shared" si="10"/>
        <v>0</v>
      </c>
      <c r="R108" s="20">
        <v>0</v>
      </c>
      <c r="S108" s="20">
        <v>0</v>
      </c>
      <c r="T108" s="20">
        <v>0</v>
      </c>
      <c r="U108" s="20">
        <v>0</v>
      </c>
      <c r="V108" s="129"/>
    </row>
    <row r="109" spans="1:22" s="8" customFormat="1" ht="13.5" customHeight="1" x14ac:dyDescent="0.2">
      <c r="A109" s="35"/>
      <c r="B109" s="35"/>
      <c r="C109" s="35"/>
      <c r="D109" s="36">
        <v>2023</v>
      </c>
      <c r="E109" s="37">
        <f>F109+H109+I109</f>
        <v>29400</v>
      </c>
      <c r="F109" s="37">
        <v>0</v>
      </c>
      <c r="G109" s="37">
        <v>0</v>
      </c>
      <c r="H109" s="37">
        <v>0</v>
      </c>
      <c r="I109" s="37">
        <v>29400</v>
      </c>
      <c r="J109" s="26"/>
      <c r="K109" s="38"/>
      <c r="L109" s="38"/>
      <c r="M109" s="17"/>
      <c r="N109" s="73"/>
      <c r="O109" s="76"/>
      <c r="P109" s="47">
        <v>2023</v>
      </c>
      <c r="Q109" s="20">
        <f t="shared" si="10"/>
        <v>0</v>
      </c>
      <c r="R109" s="20">
        <v>0</v>
      </c>
      <c r="S109" s="20">
        <v>0</v>
      </c>
      <c r="T109" s="20">
        <v>0</v>
      </c>
      <c r="U109" s="20">
        <v>0</v>
      </c>
      <c r="V109" s="129"/>
    </row>
    <row r="110" spans="1:22" s="8" customFormat="1" ht="13.5" customHeight="1" x14ac:dyDescent="0.2">
      <c r="A110" s="35"/>
      <c r="B110" s="35"/>
      <c r="C110" s="35"/>
      <c r="D110" s="36">
        <v>2024</v>
      </c>
      <c r="E110" s="37">
        <f>F110+H110+I110</f>
        <v>0</v>
      </c>
      <c r="F110" s="37">
        <v>0</v>
      </c>
      <c r="G110" s="37">
        <v>0</v>
      </c>
      <c r="H110" s="37">
        <v>0</v>
      </c>
      <c r="I110" s="37">
        <v>0</v>
      </c>
      <c r="J110" s="26"/>
      <c r="K110" s="38"/>
      <c r="L110" s="38"/>
      <c r="M110" s="17"/>
      <c r="N110" s="73"/>
      <c r="O110" s="76"/>
      <c r="P110" s="47">
        <v>2024</v>
      </c>
      <c r="Q110" s="20">
        <f t="shared" si="10"/>
        <v>0</v>
      </c>
      <c r="R110" s="20">
        <v>0</v>
      </c>
      <c r="S110" s="20">
        <v>0</v>
      </c>
      <c r="T110" s="20">
        <v>0</v>
      </c>
      <c r="U110" s="20">
        <v>0</v>
      </c>
      <c r="V110" s="129"/>
    </row>
    <row r="111" spans="1:22" s="8" customFormat="1" ht="147.75" customHeight="1" x14ac:dyDescent="0.2">
      <c r="A111" s="41"/>
      <c r="B111" s="41"/>
      <c r="C111" s="41"/>
      <c r="D111" s="36">
        <v>2025</v>
      </c>
      <c r="E111" s="37">
        <f>F111+H111+I111</f>
        <v>0</v>
      </c>
      <c r="F111" s="37">
        <v>0</v>
      </c>
      <c r="G111" s="37">
        <v>0</v>
      </c>
      <c r="H111" s="37">
        <v>0</v>
      </c>
      <c r="I111" s="37">
        <v>0</v>
      </c>
      <c r="J111" s="42"/>
      <c r="K111" s="43"/>
      <c r="L111" s="43"/>
      <c r="M111" s="21"/>
      <c r="N111" s="69"/>
      <c r="O111" s="78"/>
      <c r="P111" s="84">
        <v>2025</v>
      </c>
      <c r="Q111" s="20">
        <f t="shared" si="10"/>
        <v>0</v>
      </c>
      <c r="R111" s="20">
        <v>0</v>
      </c>
      <c r="S111" s="20">
        <v>0</v>
      </c>
      <c r="T111" s="20">
        <v>0</v>
      </c>
      <c r="U111" s="20">
        <v>0</v>
      </c>
      <c r="V111" s="129"/>
    </row>
    <row r="112" spans="1:22" s="8" customFormat="1" ht="23.25" customHeight="1" x14ac:dyDescent="0.2">
      <c r="A112" s="79" t="s">
        <v>32</v>
      </c>
      <c r="B112" s="80" t="s">
        <v>314</v>
      </c>
      <c r="C112" s="51" t="s">
        <v>120</v>
      </c>
      <c r="D112" s="36" t="s">
        <v>3</v>
      </c>
      <c r="E112" s="37">
        <f>E113+E114+E115+E116+E117</f>
        <v>0</v>
      </c>
      <c r="F112" s="37">
        <f>F113+F114+F115+F116+F117</f>
        <v>0</v>
      </c>
      <c r="G112" s="37">
        <f>G113+G114+G115+G116+G117</f>
        <v>0</v>
      </c>
      <c r="H112" s="37">
        <f>H113+H114+H115+H116+H117</f>
        <v>0</v>
      </c>
      <c r="I112" s="37">
        <f>I113+I114+I115+I116+I117</f>
        <v>0</v>
      </c>
      <c r="J112" s="49" t="s">
        <v>254</v>
      </c>
      <c r="K112" s="51" t="s">
        <v>92</v>
      </c>
      <c r="L112" s="51" t="s">
        <v>92</v>
      </c>
      <c r="M112" s="52" t="s">
        <v>257</v>
      </c>
      <c r="N112" s="74" t="s">
        <v>315</v>
      </c>
      <c r="O112" s="75"/>
      <c r="P112" s="47" t="s">
        <v>3</v>
      </c>
      <c r="Q112" s="20">
        <f t="shared" si="10"/>
        <v>0</v>
      </c>
      <c r="R112" s="20">
        <f>SUM(R113:R117)</f>
        <v>0</v>
      </c>
      <c r="S112" s="20">
        <f>SUM(S113:S117)</f>
        <v>0</v>
      </c>
      <c r="T112" s="20">
        <f>SUM(T113:T117)</f>
        <v>0</v>
      </c>
      <c r="U112" s="20">
        <f>SUM(U113:U117)</f>
        <v>0</v>
      </c>
      <c r="V112" s="129"/>
    </row>
    <row r="113" spans="1:22" s="8" customFormat="1" ht="23.25" customHeight="1" x14ac:dyDescent="0.2">
      <c r="A113" s="85"/>
      <c r="B113" s="86"/>
      <c r="C113" s="27"/>
      <c r="D113" s="36">
        <v>2021</v>
      </c>
      <c r="E113" s="37">
        <f>F113+G113+H113+I113</f>
        <v>0</v>
      </c>
      <c r="F113" s="37">
        <v>0</v>
      </c>
      <c r="G113" s="37">
        <v>0</v>
      </c>
      <c r="H113" s="37">
        <v>0</v>
      </c>
      <c r="I113" s="37">
        <v>0</v>
      </c>
      <c r="J113" s="26"/>
      <c r="K113" s="38"/>
      <c r="L113" s="38"/>
      <c r="M113" s="87"/>
      <c r="N113" s="73"/>
      <c r="O113" s="76"/>
      <c r="P113" s="47">
        <v>2021</v>
      </c>
      <c r="Q113" s="20">
        <f t="shared" si="10"/>
        <v>0</v>
      </c>
      <c r="R113" s="20">
        <v>0</v>
      </c>
      <c r="S113" s="20">
        <v>0</v>
      </c>
      <c r="T113" s="20">
        <v>0</v>
      </c>
      <c r="U113" s="20">
        <v>0</v>
      </c>
      <c r="V113" s="129"/>
    </row>
    <row r="114" spans="1:22" s="8" customFormat="1" ht="23.25" customHeight="1" x14ac:dyDescent="0.2">
      <c r="A114" s="85"/>
      <c r="B114" s="86"/>
      <c r="C114" s="27"/>
      <c r="D114" s="36">
        <v>2022</v>
      </c>
      <c r="E114" s="37">
        <f>F114+G114+H114+I114</f>
        <v>0</v>
      </c>
      <c r="F114" s="37">
        <v>0</v>
      </c>
      <c r="G114" s="37">
        <v>0</v>
      </c>
      <c r="H114" s="37">
        <v>0</v>
      </c>
      <c r="I114" s="37">
        <v>0</v>
      </c>
      <c r="J114" s="26"/>
      <c r="K114" s="38"/>
      <c r="L114" s="38"/>
      <c r="M114" s="87"/>
      <c r="N114" s="73"/>
      <c r="O114" s="76"/>
      <c r="P114" s="47">
        <v>2022</v>
      </c>
      <c r="Q114" s="20">
        <f t="shared" si="10"/>
        <v>0</v>
      </c>
      <c r="R114" s="20">
        <v>0</v>
      </c>
      <c r="S114" s="20">
        <v>0</v>
      </c>
      <c r="T114" s="20">
        <v>0</v>
      </c>
      <c r="U114" s="20">
        <v>0</v>
      </c>
      <c r="V114" s="129"/>
    </row>
    <row r="115" spans="1:22" s="8" customFormat="1" ht="23.25" customHeight="1" x14ac:dyDescent="0.2">
      <c r="A115" s="85"/>
      <c r="B115" s="86"/>
      <c r="C115" s="27"/>
      <c r="D115" s="36">
        <v>2023</v>
      </c>
      <c r="E115" s="37">
        <f>F115+G115+H115+I115</f>
        <v>0</v>
      </c>
      <c r="F115" s="37">
        <v>0</v>
      </c>
      <c r="G115" s="37">
        <v>0</v>
      </c>
      <c r="H115" s="37">
        <v>0</v>
      </c>
      <c r="I115" s="37">
        <v>0</v>
      </c>
      <c r="J115" s="26"/>
      <c r="K115" s="38"/>
      <c r="L115" s="38"/>
      <c r="M115" s="87"/>
      <c r="N115" s="73"/>
      <c r="O115" s="76"/>
      <c r="P115" s="47">
        <v>2023</v>
      </c>
      <c r="Q115" s="20">
        <f t="shared" si="10"/>
        <v>0</v>
      </c>
      <c r="R115" s="20">
        <v>0</v>
      </c>
      <c r="S115" s="20">
        <v>0</v>
      </c>
      <c r="T115" s="20">
        <v>0</v>
      </c>
      <c r="U115" s="20">
        <v>0</v>
      </c>
      <c r="V115" s="129"/>
    </row>
    <row r="116" spans="1:22" s="8" customFormat="1" ht="23.25" customHeight="1" x14ac:dyDescent="0.2">
      <c r="A116" s="85"/>
      <c r="B116" s="86"/>
      <c r="C116" s="27"/>
      <c r="D116" s="36">
        <v>2024</v>
      </c>
      <c r="E116" s="37">
        <f>F116+G116+H116+I116</f>
        <v>0</v>
      </c>
      <c r="F116" s="37">
        <v>0</v>
      </c>
      <c r="G116" s="37">
        <v>0</v>
      </c>
      <c r="H116" s="37">
        <v>0</v>
      </c>
      <c r="I116" s="37">
        <v>0</v>
      </c>
      <c r="J116" s="26"/>
      <c r="K116" s="38"/>
      <c r="L116" s="38"/>
      <c r="M116" s="87"/>
      <c r="N116" s="73"/>
      <c r="O116" s="76"/>
      <c r="P116" s="47">
        <v>2024</v>
      </c>
      <c r="Q116" s="20">
        <f t="shared" si="10"/>
        <v>0</v>
      </c>
      <c r="R116" s="20">
        <v>0</v>
      </c>
      <c r="S116" s="20">
        <v>0</v>
      </c>
      <c r="T116" s="20">
        <v>0</v>
      </c>
      <c r="U116" s="20">
        <v>0</v>
      </c>
      <c r="V116" s="129"/>
    </row>
    <row r="117" spans="1:22" s="8" customFormat="1" ht="67.5" customHeight="1" x14ac:dyDescent="0.2">
      <c r="A117" s="85"/>
      <c r="B117" s="86"/>
      <c r="C117" s="27"/>
      <c r="D117" s="36">
        <v>2025</v>
      </c>
      <c r="E117" s="37">
        <f>F117+G117+H117+I117</f>
        <v>0</v>
      </c>
      <c r="F117" s="37">
        <v>0</v>
      </c>
      <c r="G117" s="37">
        <v>0</v>
      </c>
      <c r="H117" s="37">
        <v>0</v>
      </c>
      <c r="I117" s="37">
        <v>0</v>
      </c>
      <c r="J117" s="26"/>
      <c r="K117" s="43"/>
      <c r="L117" s="43"/>
      <c r="M117" s="87"/>
      <c r="N117" s="69"/>
      <c r="O117" s="78"/>
      <c r="P117" s="84">
        <v>2025</v>
      </c>
      <c r="Q117" s="20">
        <f t="shared" si="10"/>
        <v>0</v>
      </c>
      <c r="R117" s="20">
        <v>0</v>
      </c>
      <c r="S117" s="20">
        <v>0</v>
      </c>
      <c r="T117" s="20">
        <v>0</v>
      </c>
      <c r="U117" s="20">
        <v>0</v>
      </c>
      <c r="V117" s="129"/>
    </row>
    <row r="118" spans="1:22" s="8" customFormat="1" ht="15" customHeight="1" x14ac:dyDescent="0.2">
      <c r="A118" s="79" t="s">
        <v>33</v>
      </c>
      <c r="B118" s="80" t="s">
        <v>316</v>
      </c>
      <c r="C118" s="51" t="s">
        <v>45</v>
      </c>
      <c r="D118" s="36" t="s">
        <v>3</v>
      </c>
      <c r="E118" s="37">
        <f>SUM(E119:E123)</f>
        <v>3220.95</v>
      </c>
      <c r="F118" s="37">
        <f>SUM(F119:F123)</f>
        <v>0</v>
      </c>
      <c r="G118" s="37">
        <f>SUM(G119:G123)</f>
        <v>0</v>
      </c>
      <c r="H118" s="37">
        <f>SUM(H119:H123)</f>
        <v>0</v>
      </c>
      <c r="I118" s="37">
        <f>SUM(I119:I123)</f>
        <v>3220.95</v>
      </c>
      <c r="J118" s="49" t="s">
        <v>185</v>
      </c>
      <c r="K118" s="51" t="s">
        <v>163</v>
      </c>
      <c r="L118" s="51" t="s">
        <v>149</v>
      </c>
      <c r="M118" s="52" t="s">
        <v>186</v>
      </c>
      <c r="N118" s="31" t="s">
        <v>317</v>
      </c>
      <c r="O118" s="32"/>
      <c r="P118" s="47" t="s">
        <v>3</v>
      </c>
      <c r="Q118" s="20">
        <f t="shared" si="10"/>
        <v>3600</v>
      </c>
      <c r="R118" s="20">
        <f>SUM(R119:R123)</f>
        <v>1000</v>
      </c>
      <c r="S118" s="20">
        <f>SUM(S119:S123)</f>
        <v>0</v>
      </c>
      <c r="T118" s="20">
        <f>SUM(T119:T123)</f>
        <v>0</v>
      </c>
      <c r="U118" s="20">
        <f>SUM(U119:U123)</f>
        <v>2600</v>
      </c>
      <c r="V118" s="129"/>
    </row>
    <row r="119" spans="1:22" s="8" customFormat="1" ht="15" customHeight="1" x14ac:dyDescent="0.2">
      <c r="A119" s="35"/>
      <c r="B119" s="35"/>
      <c r="C119" s="35"/>
      <c r="D119" s="36">
        <v>2021</v>
      </c>
      <c r="E119" s="37">
        <f>SUM(F119:I119)</f>
        <v>3220.95</v>
      </c>
      <c r="F119" s="37">
        <v>0</v>
      </c>
      <c r="G119" s="37">
        <v>0</v>
      </c>
      <c r="H119" s="37">
        <v>0</v>
      </c>
      <c r="I119" s="37">
        <v>3220.95</v>
      </c>
      <c r="J119" s="26"/>
      <c r="K119" s="38"/>
      <c r="L119" s="38"/>
      <c r="M119" s="17"/>
      <c r="N119" s="39"/>
      <c r="O119" s="40"/>
      <c r="P119" s="47">
        <v>2021</v>
      </c>
      <c r="Q119" s="20">
        <f t="shared" si="10"/>
        <v>3600</v>
      </c>
      <c r="R119" s="163">
        <v>1000</v>
      </c>
      <c r="S119" s="163">
        <v>0</v>
      </c>
      <c r="T119" s="163">
        <v>0</v>
      </c>
      <c r="U119" s="164">
        <v>2600</v>
      </c>
      <c r="V119" s="129"/>
    </row>
    <row r="120" spans="1:22" s="8" customFormat="1" ht="15" customHeight="1" x14ac:dyDescent="0.2">
      <c r="A120" s="35"/>
      <c r="B120" s="35"/>
      <c r="C120" s="35"/>
      <c r="D120" s="36">
        <v>2022</v>
      </c>
      <c r="E120" s="37">
        <v>0</v>
      </c>
      <c r="F120" s="37">
        <v>0</v>
      </c>
      <c r="G120" s="37">
        <v>0</v>
      </c>
      <c r="H120" s="37">
        <v>0</v>
      </c>
      <c r="I120" s="37">
        <v>0</v>
      </c>
      <c r="J120" s="26"/>
      <c r="K120" s="38"/>
      <c r="L120" s="38"/>
      <c r="M120" s="17"/>
      <c r="N120" s="39"/>
      <c r="O120" s="40"/>
      <c r="P120" s="47">
        <v>2022</v>
      </c>
      <c r="Q120" s="20">
        <f t="shared" si="10"/>
        <v>0</v>
      </c>
      <c r="R120" s="20">
        <v>0</v>
      </c>
      <c r="S120" s="20">
        <v>0</v>
      </c>
      <c r="T120" s="20">
        <v>0</v>
      </c>
      <c r="U120" s="20">
        <v>0</v>
      </c>
      <c r="V120" s="129"/>
    </row>
    <row r="121" spans="1:22" s="8" customFormat="1" ht="15" customHeight="1" x14ac:dyDescent="0.2">
      <c r="A121" s="35"/>
      <c r="B121" s="35"/>
      <c r="C121" s="35"/>
      <c r="D121" s="36">
        <v>2023</v>
      </c>
      <c r="E121" s="37">
        <v>0</v>
      </c>
      <c r="F121" s="37">
        <v>0</v>
      </c>
      <c r="G121" s="37">
        <v>0</v>
      </c>
      <c r="H121" s="37">
        <v>0</v>
      </c>
      <c r="I121" s="37">
        <v>0</v>
      </c>
      <c r="J121" s="26"/>
      <c r="K121" s="38"/>
      <c r="L121" s="38"/>
      <c r="M121" s="17"/>
      <c r="N121" s="39"/>
      <c r="O121" s="40"/>
      <c r="P121" s="47">
        <v>2023</v>
      </c>
      <c r="Q121" s="20">
        <f t="shared" si="10"/>
        <v>0</v>
      </c>
      <c r="R121" s="20">
        <v>0</v>
      </c>
      <c r="S121" s="20">
        <v>0</v>
      </c>
      <c r="T121" s="20">
        <v>0</v>
      </c>
      <c r="U121" s="20">
        <v>0</v>
      </c>
      <c r="V121" s="129"/>
    </row>
    <row r="122" spans="1:22" s="8" customFormat="1" ht="15" customHeight="1" x14ac:dyDescent="0.2">
      <c r="A122" s="35"/>
      <c r="B122" s="35"/>
      <c r="C122" s="35"/>
      <c r="D122" s="36">
        <v>2024</v>
      </c>
      <c r="E122" s="37">
        <v>0</v>
      </c>
      <c r="F122" s="37">
        <v>0</v>
      </c>
      <c r="G122" s="37">
        <v>0</v>
      </c>
      <c r="H122" s="37">
        <v>0</v>
      </c>
      <c r="I122" s="37">
        <v>0</v>
      </c>
      <c r="J122" s="26"/>
      <c r="K122" s="38"/>
      <c r="L122" s="38"/>
      <c r="M122" s="17"/>
      <c r="N122" s="39"/>
      <c r="O122" s="40"/>
      <c r="P122" s="47">
        <v>2024</v>
      </c>
      <c r="Q122" s="20">
        <f t="shared" si="10"/>
        <v>0</v>
      </c>
      <c r="R122" s="20">
        <v>0</v>
      </c>
      <c r="S122" s="20">
        <v>0</v>
      </c>
      <c r="T122" s="20">
        <v>0</v>
      </c>
      <c r="U122" s="20">
        <v>0</v>
      </c>
      <c r="V122" s="129"/>
    </row>
    <row r="123" spans="1:22" s="8" customFormat="1" ht="15" customHeight="1" x14ac:dyDescent="0.2">
      <c r="A123" s="41"/>
      <c r="B123" s="41"/>
      <c r="C123" s="41"/>
      <c r="D123" s="36">
        <v>2025</v>
      </c>
      <c r="E123" s="37">
        <v>0</v>
      </c>
      <c r="F123" s="37">
        <v>0</v>
      </c>
      <c r="G123" s="37">
        <v>0</v>
      </c>
      <c r="H123" s="37">
        <v>0</v>
      </c>
      <c r="I123" s="37">
        <v>0</v>
      </c>
      <c r="J123" s="42"/>
      <c r="K123" s="43"/>
      <c r="L123" s="43"/>
      <c r="M123" s="17"/>
      <c r="N123" s="44"/>
      <c r="O123" s="45"/>
      <c r="P123" s="84">
        <v>2025</v>
      </c>
      <c r="Q123" s="20">
        <f t="shared" si="10"/>
        <v>0</v>
      </c>
      <c r="R123" s="20">
        <v>0</v>
      </c>
      <c r="S123" s="20">
        <v>0</v>
      </c>
      <c r="T123" s="20">
        <v>0</v>
      </c>
      <c r="U123" s="20">
        <v>0</v>
      </c>
      <c r="V123" s="129"/>
    </row>
    <row r="124" spans="1:22" s="8" customFormat="1" ht="14.25" customHeight="1" x14ac:dyDescent="0.2">
      <c r="A124" s="79" t="s">
        <v>126</v>
      </c>
      <c r="B124" s="80" t="s">
        <v>318</v>
      </c>
      <c r="C124" s="51">
        <v>2021</v>
      </c>
      <c r="D124" s="36" t="s">
        <v>3</v>
      </c>
      <c r="E124" s="37">
        <f>SUM(E125:E129)</f>
        <v>11725.4</v>
      </c>
      <c r="F124" s="37">
        <f>SUM(F125:F129)</f>
        <v>0</v>
      </c>
      <c r="G124" s="37">
        <f>SUM(G125:G129)</f>
        <v>0</v>
      </c>
      <c r="H124" s="37">
        <f>SUM(H125:H129)</f>
        <v>0</v>
      </c>
      <c r="I124" s="37">
        <f>SUM(I125:I129)</f>
        <v>11725.4</v>
      </c>
      <c r="J124" s="49" t="s">
        <v>188</v>
      </c>
      <c r="K124" s="51" t="s">
        <v>105</v>
      </c>
      <c r="L124" s="81" t="s">
        <v>103</v>
      </c>
      <c r="M124" s="72" t="s">
        <v>187</v>
      </c>
      <c r="N124" s="31" t="s">
        <v>319</v>
      </c>
      <c r="O124" s="32"/>
      <c r="P124" s="47" t="s">
        <v>3</v>
      </c>
      <c r="Q124" s="20">
        <f t="shared" si="10"/>
        <v>9400</v>
      </c>
      <c r="R124" s="20">
        <f>SUM(R125:R129)</f>
        <v>0</v>
      </c>
      <c r="S124" s="20">
        <f>SUM(S125:S129)</f>
        <v>0</v>
      </c>
      <c r="T124" s="20">
        <f>SUM(T125:T129)</f>
        <v>0</v>
      </c>
      <c r="U124" s="20">
        <f>SUM(U125:U129)</f>
        <v>9400</v>
      </c>
      <c r="V124" s="129"/>
    </row>
    <row r="125" spans="1:22" s="8" customFormat="1" ht="14.25" customHeight="1" x14ac:dyDescent="0.2">
      <c r="A125" s="35"/>
      <c r="B125" s="35"/>
      <c r="C125" s="35"/>
      <c r="D125" s="36">
        <v>2021</v>
      </c>
      <c r="E125" s="37">
        <f>SUM(F125:I125)</f>
        <v>11725.4</v>
      </c>
      <c r="F125" s="37">
        <v>0</v>
      </c>
      <c r="G125" s="37">
        <v>0</v>
      </c>
      <c r="H125" s="37">
        <v>0</v>
      </c>
      <c r="I125" s="37">
        <v>11725.4</v>
      </c>
      <c r="J125" s="26"/>
      <c r="K125" s="38"/>
      <c r="L125" s="82"/>
      <c r="M125" s="11"/>
      <c r="N125" s="39"/>
      <c r="O125" s="40"/>
      <c r="P125" s="47">
        <v>2021</v>
      </c>
      <c r="Q125" s="20">
        <f t="shared" si="10"/>
        <v>9400</v>
      </c>
      <c r="R125" s="109">
        <v>0</v>
      </c>
      <c r="S125" s="109">
        <v>0</v>
      </c>
      <c r="T125" s="109">
        <v>0</v>
      </c>
      <c r="U125" s="164">
        <v>9400</v>
      </c>
      <c r="V125" s="129"/>
    </row>
    <row r="126" spans="1:22" s="8" customFormat="1" ht="14.25" customHeight="1" x14ac:dyDescent="0.2">
      <c r="A126" s="35"/>
      <c r="B126" s="35"/>
      <c r="C126" s="35"/>
      <c r="D126" s="36">
        <v>2022</v>
      </c>
      <c r="E126" s="37">
        <v>0</v>
      </c>
      <c r="F126" s="37">
        <v>0</v>
      </c>
      <c r="G126" s="37">
        <v>0</v>
      </c>
      <c r="H126" s="37">
        <v>0</v>
      </c>
      <c r="I126" s="37">
        <v>0</v>
      </c>
      <c r="J126" s="26"/>
      <c r="K126" s="38"/>
      <c r="L126" s="82"/>
      <c r="M126" s="11"/>
      <c r="N126" s="39"/>
      <c r="O126" s="40"/>
      <c r="P126" s="47">
        <v>2022</v>
      </c>
      <c r="Q126" s="20">
        <f t="shared" si="10"/>
        <v>0</v>
      </c>
      <c r="R126" s="20">
        <v>0</v>
      </c>
      <c r="S126" s="20">
        <v>0</v>
      </c>
      <c r="T126" s="20">
        <v>0</v>
      </c>
      <c r="U126" s="20">
        <v>0</v>
      </c>
      <c r="V126" s="129"/>
    </row>
    <row r="127" spans="1:22" s="8" customFormat="1" ht="14.25" customHeight="1" x14ac:dyDescent="0.2">
      <c r="A127" s="35"/>
      <c r="B127" s="35"/>
      <c r="C127" s="35"/>
      <c r="D127" s="36">
        <v>2023</v>
      </c>
      <c r="E127" s="37">
        <v>0</v>
      </c>
      <c r="F127" s="37">
        <v>0</v>
      </c>
      <c r="G127" s="37">
        <v>0</v>
      </c>
      <c r="H127" s="37">
        <v>0</v>
      </c>
      <c r="I127" s="37">
        <v>0</v>
      </c>
      <c r="J127" s="26"/>
      <c r="K127" s="38"/>
      <c r="L127" s="82"/>
      <c r="M127" s="11"/>
      <c r="N127" s="39"/>
      <c r="O127" s="40"/>
      <c r="P127" s="47">
        <v>2023</v>
      </c>
      <c r="Q127" s="20">
        <f t="shared" si="10"/>
        <v>0</v>
      </c>
      <c r="R127" s="20">
        <v>0</v>
      </c>
      <c r="S127" s="20">
        <v>0</v>
      </c>
      <c r="T127" s="20">
        <v>0</v>
      </c>
      <c r="U127" s="20">
        <v>0</v>
      </c>
      <c r="V127" s="129"/>
    </row>
    <row r="128" spans="1:22" s="8" customFormat="1" ht="14.25" customHeight="1" x14ac:dyDescent="0.2">
      <c r="A128" s="35"/>
      <c r="B128" s="35"/>
      <c r="C128" s="35"/>
      <c r="D128" s="36">
        <v>2024</v>
      </c>
      <c r="E128" s="37">
        <v>0</v>
      </c>
      <c r="F128" s="37">
        <v>0</v>
      </c>
      <c r="G128" s="37">
        <v>0</v>
      </c>
      <c r="H128" s="37">
        <v>0</v>
      </c>
      <c r="I128" s="37">
        <v>0</v>
      </c>
      <c r="J128" s="26"/>
      <c r="K128" s="38"/>
      <c r="L128" s="82"/>
      <c r="M128" s="11"/>
      <c r="N128" s="39"/>
      <c r="O128" s="40"/>
      <c r="P128" s="47">
        <v>2024</v>
      </c>
      <c r="Q128" s="20">
        <f t="shared" si="10"/>
        <v>0</v>
      </c>
      <c r="R128" s="20">
        <v>0</v>
      </c>
      <c r="S128" s="20">
        <v>0</v>
      </c>
      <c r="T128" s="20">
        <v>0</v>
      </c>
      <c r="U128" s="20">
        <v>0</v>
      </c>
      <c r="V128" s="129"/>
    </row>
    <row r="129" spans="1:22" s="8" customFormat="1" ht="14.25" customHeight="1" x14ac:dyDescent="0.2">
      <c r="A129" s="41"/>
      <c r="B129" s="41"/>
      <c r="C129" s="41"/>
      <c r="D129" s="36">
        <v>2025</v>
      </c>
      <c r="E129" s="37">
        <v>0</v>
      </c>
      <c r="F129" s="37">
        <v>0</v>
      </c>
      <c r="G129" s="37">
        <v>0</v>
      </c>
      <c r="H129" s="37">
        <v>0</v>
      </c>
      <c r="I129" s="37">
        <v>0</v>
      </c>
      <c r="J129" s="42"/>
      <c r="K129" s="43"/>
      <c r="L129" s="83"/>
      <c r="M129" s="11"/>
      <c r="N129" s="44"/>
      <c r="O129" s="45"/>
      <c r="P129" s="84">
        <v>2025</v>
      </c>
      <c r="Q129" s="20">
        <f t="shared" si="10"/>
        <v>0</v>
      </c>
      <c r="R129" s="20">
        <v>0</v>
      </c>
      <c r="S129" s="20">
        <v>0</v>
      </c>
      <c r="T129" s="20">
        <v>0</v>
      </c>
      <c r="U129" s="20">
        <v>0</v>
      </c>
      <c r="V129" s="129"/>
    </row>
    <row r="130" spans="1:22" s="8" customFormat="1" ht="19.5" customHeight="1" x14ac:dyDescent="0.2">
      <c r="A130" s="79" t="s">
        <v>128</v>
      </c>
      <c r="B130" s="80" t="s">
        <v>320</v>
      </c>
      <c r="C130" s="50" t="s">
        <v>15</v>
      </c>
      <c r="D130" s="47" t="s">
        <v>121</v>
      </c>
      <c r="E130" s="48">
        <f>SUM(E131:E135)</f>
        <v>96000</v>
      </c>
      <c r="F130" s="48">
        <f>SUM(F131:F135)</f>
        <v>0</v>
      </c>
      <c r="G130" s="48">
        <f>SUM(G131:G135)</f>
        <v>0</v>
      </c>
      <c r="H130" s="48">
        <f>SUM(H131:H135)</f>
        <v>0</v>
      </c>
      <c r="I130" s="48">
        <f>SUM(I131:I135)</f>
        <v>96000</v>
      </c>
      <c r="J130" s="49" t="s">
        <v>189</v>
      </c>
      <c r="K130" s="51" t="s">
        <v>125</v>
      </c>
      <c r="L130" s="81" t="s">
        <v>157</v>
      </c>
      <c r="M130" s="72" t="s">
        <v>268</v>
      </c>
      <c r="N130" s="74" t="s">
        <v>321</v>
      </c>
      <c r="O130" s="75"/>
      <c r="P130" s="47" t="s">
        <v>3</v>
      </c>
      <c r="Q130" s="20">
        <f t="shared" si="10"/>
        <v>93302.002000000008</v>
      </c>
      <c r="R130" s="20">
        <f>SUM(R131:R135)</f>
        <v>0</v>
      </c>
      <c r="S130" s="20">
        <f>SUM(S131:S135)</f>
        <v>0</v>
      </c>
      <c r="T130" s="20">
        <f>SUM(T131:T135)</f>
        <v>0</v>
      </c>
      <c r="U130" s="20">
        <f>SUM(U131:U135)</f>
        <v>93302.002000000008</v>
      </c>
      <c r="V130" s="129"/>
    </row>
    <row r="131" spans="1:22" s="8" customFormat="1" ht="19.5" customHeight="1" x14ac:dyDescent="0.2">
      <c r="A131" s="35"/>
      <c r="B131" s="35"/>
      <c r="C131" s="10"/>
      <c r="D131" s="47">
        <v>2021</v>
      </c>
      <c r="E131" s="48">
        <f>SUM(F131:I131)</f>
        <v>43650</v>
      </c>
      <c r="F131" s="48">
        <v>0</v>
      </c>
      <c r="G131" s="48">
        <v>0</v>
      </c>
      <c r="H131" s="48">
        <v>0</v>
      </c>
      <c r="I131" s="48">
        <v>43650</v>
      </c>
      <c r="J131" s="26"/>
      <c r="K131" s="38"/>
      <c r="L131" s="82"/>
      <c r="M131" s="72"/>
      <c r="N131" s="73"/>
      <c r="O131" s="76"/>
      <c r="P131" s="47">
        <v>2021</v>
      </c>
      <c r="Q131" s="20">
        <f t="shared" si="10"/>
        <v>26135.882000000001</v>
      </c>
      <c r="R131" s="20">
        <v>0</v>
      </c>
      <c r="S131" s="20">
        <v>0</v>
      </c>
      <c r="T131" s="20">
        <v>0</v>
      </c>
      <c r="U131" s="164">
        <v>26135.882000000001</v>
      </c>
      <c r="V131" s="129"/>
    </row>
    <row r="132" spans="1:22" s="8" customFormat="1" ht="19.5" customHeight="1" x14ac:dyDescent="0.2">
      <c r="A132" s="35"/>
      <c r="B132" s="35"/>
      <c r="C132" s="10"/>
      <c r="D132" s="47">
        <v>2022</v>
      </c>
      <c r="E132" s="48">
        <f>SUM(F132:I132)</f>
        <v>30300</v>
      </c>
      <c r="F132" s="48">
        <v>0</v>
      </c>
      <c r="G132" s="48">
        <v>0</v>
      </c>
      <c r="H132" s="48">
        <v>0</v>
      </c>
      <c r="I132" s="48">
        <v>30300</v>
      </c>
      <c r="J132" s="26"/>
      <c r="K132" s="38"/>
      <c r="L132" s="82"/>
      <c r="M132" s="72"/>
      <c r="N132" s="73"/>
      <c r="O132" s="76"/>
      <c r="P132" s="47">
        <v>2022</v>
      </c>
      <c r="Q132" s="20">
        <f t="shared" si="10"/>
        <v>62758.52</v>
      </c>
      <c r="R132" s="20">
        <v>0</v>
      </c>
      <c r="S132" s="20">
        <v>0</v>
      </c>
      <c r="T132" s="20">
        <v>0</v>
      </c>
      <c r="U132" s="164">
        <v>62758.52</v>
      </c>
      <c r="V132" s="129"/>
    </row>
    <row r="133" spans="1:22" s="8" customFormat="1" ht="19.5" customHeight="1" x14ac:dyDescent="0.2">
      <c r="A133" s="35"/>
      <c r="B133" s="35"/>
      <c r="C133" s="10"/>
      <c r="D133" s="47">
        <v>2023</v>
      </c>
      <c r="E133" s="48">
        <f>SUM(F133:I133)</f>
        <v>22050</v>
      </c>
      <c r="F133" s="48">
        <v>0</v>
      </c>
      <c r="G133" s="48">
        <v>0</v>
      </c>
      <c r="H133" s="48">
        <v>0</v>
      </c>
      <c r="I133" s="48">
        <v>22050</v>
      </c>
      <c r="J133" s="26"/>
      <c r="K133" s="38"/>
      <c r="L133" s="82"/>
      <c r="M133" s="72"/>
      <c r="N133" s="73"/>
      <c r="O133" s="76"/>
      <c r="P133" s="47">
        <v>2023</v>
      </c>
      <c r="Q133" s="20">
        <f t="shared" si="10"/>
        <v>4407.6000000000004</v>
      </c>
      <c r="R133" s="20">
        <v>0</v>
      </c>
      <c r="S133" s="20">
        <v>0</v>
      </c>
      <c r="T133" s="20">
        <v>0</v>
      </c>
      <c r="U133" s="20">
        <v>4407.6000000000004</v>
      </c>
      <c r="V133" s="129"/>
    </row>
    <row r="134" spans="1:22" s="8" customFormat="1" ht="19.5" customHeight="1" x14ac:dyDescent="0.2">
      <c r="A134" s="35"/>
      <c r="B134" s="35"/>
      <c r="C134" s="10"/>
      <c r="D134" s="47">
        <v>2024</v>
      </c>
      <c r="E134" s="48">
        <f>SUM(F134:I134)</f>
        <v>0</v>
      </c>
      <c r="F134" s="48">
        <v>0</v>
      </c>
      <c r="G134" s="48">
        <v>0</v>
      </c>
      <c r="H134" s="48">
        <v>0</v>
      </c>
      <c r="I134" s="48">
        <v>0</v>
      </c>
      <c r="J134" s="26"/>
      <c r="K134" s="38"/>
      <c r="L134" s="82"/>
      <c r="M134" s="72"/>
      <c r="N134" s="73"/>
      <c r="O134" s="76"/>
      <c r="P134" s="47">
        <v>2024</v>
      </c>
      <c r="Q134" s="20">
        <f t="shared" si="10"/>
        <v>0</v>
      </c>
      <c r="R134" s="20">
        <v>0</v>
      </c>
      <c r="S134" s="20">
        <v>0</v>
      </c>
      <c r="T134" s="20">
        <v>0</v>
      </c>
      <c r="U134" s="20">
        <v>0</v>
      </c>
      <c r="V134" s="129"/>
    </row>
    <row r="135" spans="1:22" s="8" customFormat="1" ht="44.25" customHeight="1" x14ac:dyDescent="0.2">
      <c r="A135" s="41"/>
      <c r="B135" s="41"/>
      <c r="C135" s="10"/>
      <c r="D135" s="84">
        <v>2025</v>
      </c>
      <c r="E135" s="88">
        <f>SUM(F135:I135)</f>
        <v>0</v>
      </c>
      <c r="F135" s="48">
        <v>0</v>
      </c>
      <c r="G135" s="48">
        <v>0</v>
      </c>
      <c r="H135" s="48">
        <v>0</v>
      </c>
      <c r="I135" s="88">
        <v>0</v>
      </c>
      <c r="J135" s="42"/>
      <c r="K135" s="38"/>
      <c r="L135" s="83"/>
      <c r="M135" s="72"/>
      <c r="N135" s="69"/>
      <c r="O135" s="78"/>
      <c r="P135" s="84">
        <v>2025</v>
      </c>
      <c r="Q135" s="20">
        <f t="shared" si="10"/>
        <v>0</v>
      </c>
      <c r="R135" s="20">
        <v>0</v>
      </c>
      <c r="S135" s="20">
        <v>0</v>
      </c>
      <c r="T135" s="20">
        <v>0</v>
      </c>
      <c r="U135" s="20">
        <v>0</v>
      </c>
      <c r="V135" s="129"/>
    </row>
    <row r="136" spans="1:22" s="8" customFormat="1" ht="21" customHeight="1" x14ac:dyDescent="0.2">
      <c r="A136" s="79" t="s">
        <v>131</v>
      </c>
      <c r="B136" s="80" t="s">
        <v>322</v>
      </c>
      <c r="C136" s="50" t="s">
        <v>45</v>
      </c>
      <c r="D136" s="47" t="s">
        <v>121</v>
      </c>
      <c r="E136" s="48">
        <f>SUM(E137:E141)</f>
        <v>1625</v>
      </c>
      <c r="F136" s="48">
        <f>SUM(F137:F141)</f>
        <v>0</v>
      </c>
      <c r="G136" s="48">
        <f>SUM(G137:G141)</f>
        <v>0</v>
      </c>
      <c r="H136" s="48">
        <f>SUM(H137:H141)</f>
        <v>0</v>
      </c>
      <c r="I136" s="48">
        <f>SUM(I137:I141)</f>
        <v>1625</v>
      </c>
      <c r="J136" s="49" t="s">
        <v>190</v>
      </c>
      <c r="K136" s="51" t="s">
        <v>127</v>
      </c>
      <c r="L136" s="81" t="s">
        <v>158</v>
      </c>
      <c r="M136" s="72" t="s">
        <v>269</v>
      </c>
      <c r="N136" s="74" t="s">
        <v>323</v>
      </c>
      <c r="O136" s="75"/>
      <c r="P136" s="47" t="s">
        <v>3</v>
      </c>
      <c r="Q136" s="20">
        <f t="shared" si="10"/>
        <v>2098.5909999999999</v>
      </c>
      <c r="R136" s="20">
        <f>SUM(R137:R141)</f>
        <v>0</v>
      </c>
      <c r="S136" s="20">
        <f>SUM(S137:S141)</f>
        <v>0</v>
      </c>
      <c r="T136" s="20">
        <f>SUM(T137:T141)</f>
        <v>0</v>
      </c>
      <c r="U136" s="20">
        <f>SUM(U137:U141)</f>
        <v>2098.5909999999999</v>
      </c>
      <c r="V136" s="129"/>
    </row>
    <row r="137" spans="1:22" s="8" customFormat="1" ht="21" customHeight="1" x14ac:dyDescent="0.2">
      <c r="A137" s="35"/>
      <c r="B137" s="35"/>
      <c r="C137" s="10"/>
      <c r="D137" s="47">
        <v>2021</v>
      </c>
      <c r="E137" s="48">
        <f>SUM(F137:I137)</f>
        <v>1353</v>
      </c>
      <c r="F137" s="48">
        <v>0</v>
      </c>
      <c r="G137" s="48">
        <v>0</v>
      </c>
      <c r="H137" s="48">
        <v>0</v>
      </c>
      <c r="I137" s="48">
        <v>1353</v>
      </c>
      <c r="J137" s="26"/>
      <c r="K137" s="38"/>
      <c r="L137" s="82"/>
      <c r="M137" s="72"/>
      <c r="N137" s="73"/>
      <c r="O137" s="76"/>
      <c r="P137" s="47">
        <v>2021</v>
      </c>
      <c r="Q137" s="20">
        <f t="shared" si="10"/>
        <v>1346.691</v>
      </c>
      <c r="R137" s="20">
        <v>0</v>
      </c>
      <c r="S137" s="20">
        <v>0</v>
      </c>
      <c r="T137" s="20">
        <v>0</v>
      </c>
      <c r="U137" s="164">
        <v>1346.691</v>
      </c>
      <c r="V137" s="129"/>
    </row>
    <row r="138" spans="1:22" s="8" customFormat="1" ht="21" customHeight="1" x14ac:dyDescent="0.2">
      <c r="A138" s="35"/>
      <c r="B138" s="35"/>
      <c r="C138" s="10"/>
      <c r="D138" s="47">
        <v>2022</v>
      </c>
      <c r="E138" s="48">
        <f>SUM(F138:I138)</f>
        <v>272</v>
      </c>
      <c r="F138" s="48">
        <v>0</v>
      </c>
      <c r="G138" s="48">
        <v>0</v>
      </c>
      <c r="H138" s="48">
        <v>0</v>
      </c>
      <c r="I138" s="48">
        <v>272</v>
      </c>
      <c r="J138" s="26"/>
      <c r="K138" s="38"/>
      <c r="L138" s="82"/>
      <c r="M138" s="72"/>
      <c r="N138" s="73"/>
      <c r="O138" s="76"/>
      <c r="P138" s="47">
        <v>2022</v>
      </c>
      <c r="Q138" s="20">
        <f t="shared" si="10"/>
        <v>735.8</v>
      </c>
      <c r="R138" s="20">
        <v>0</v>
      </c>
      <c r="S138" s="20">
        <v>0</v>
      </c>
      <c r="T138" s="20">
        <v>0</v>
      </c>
      <c r="U138" s="164">
        <v>735.8</v>
      </c>
      <c r="V138" s="129"/>
    </row>
    <row r="139" spans="1:22" s="8" customFormat="1" ht="21" customHeight="1" x14ac:dyDescent="0.2">
      <c r="A139" s="35"/>
      <c r="B139" s="35"/>
      <c r="C139" s="10"/>
      <c r="D139" s="47">
        <v>2023</v>
      </c>
      <c r="E139" s="48">
        <f>SUM(F139:I139)</f>
        <v>0</v>
      </c>
      <c r="F139" s="48">
        <v>0</v>
      </c>
      <c r="G139" s="48">
        <v>0</v>
      </c>
      <c r="H139" s="48">
        <v>0</v>
      </c>
      <c r="I139" s="48">
        <v>0</v>
      </c>
      <c r="J139" s="26"/>
      <c r="K139" s="38"/>
      <c r="L139" s="82"/>
      <c r="M139" s="72"/>
      <c r="N139" s="73"/>
      <c r="O139" s="76"/>
      <c r="P139" s="47">
        <v>2023</v>
      </c>
      <c r="Q139" s="20">
        <f t="shared" si="10"/>
        <v>16.100000000000001</v>
      </c>
      <c r="R139" s="20">
        <v>0</v>
      </c>
      <c r="S139" s="20">
        <v>0</v>
      </c>
      <c r="T139" s="20">
        <v>0</v>
      </c>
      <c r="U139" s="20">
        <v>16.100000000000001</v>
      </c>
      <c r="V139" s="129"/>
    </row>
    <row r="140" spans="1:22" s="8" customFormat="1" ht="21" customHeight="1" x14ac:dyDescent="0.2">
      <c r="A140" s="35"/>
      <c r="B140" s="35"/>
      <c r="C140" s="10"/>
      <c r="D140" s="47">
        <v>2024</v>
      </c>
      <c r="E140" s="48">
        <f>SUM(F140:I140)</f>
        <v>0</v>
      </c>
      <c r="F140" s="48">
        <v>0</v>
      </c>
      <c r="G140" s="48">
        <v>0</v>
      </c>
      <c r="H140" s="48">
        <v>0</v>
      </c>
      <c r="I140" s="48">
        <v>0</v>
      </c>
      <c r="J140" s="26"/>
      <c r="K140" s="38"/>
      <c r="L140" s="82"/>
      <c r="M140" s="72"/>
      <c r="N140" s="73"/>
      <c r="O140" s="76"/>
      <c r="P140" s="47">
        <v>2024</v>
      </c>
      <c r="Q140" s="20">
        <f t="shared" si="10"/>
        <v>0</v>
      </c>
      <c r="R140" s="20">
        <v>0</v>
      </c>
      <c r="S140" s="20">
        <v>0</v>
      </c>
      <c r="T140" s="20">
        <v>0</v>
      </c>
      <c r="U140" s="20">
        <v>0</v>
      </c>
      <c r="V140" s="129"/>
    </row>
    <row r="141" spans="1:22" s="8" customFormat="1" ht="53.25" customHeight="1" x14ac:dyDescent="0.2">
      <c r="A141" s="41"/>
      <c r="B141" s="35"/>
      <c r="C141" s="10"/>
      <c r="D141" s="84">
        <v>2025</v>
      </c>
      <c r="E141" s="48">
        <f>SUM(F141:I141)</f>
        <v>0</v>
      </c>
      <c r="F141" s="48">
        <v>0</v>
      </c>
      <c r="G141" s="48">
        <v>0</v>
      </c>
      <c r="H141" s="48">
        <v>0</v>
      </c>
      <c r="I141" s="88">
        <v>0</v>
      </c>
      <c r="J141" s="42"/>
      <c r="K141" s="38"/>
      <c r="L141" s="83"/>
      <c r="M141" s="72"/>
      <c r="N141" s="69"/>
      <c r="O141" s="78"/>
      <c r="P141" s="84">
        <v>2025</v>
      </c>
      <c r="Q141" s="20">
        <f t="shared" si="10"/>
        <v>0</v>
      </c>
      <c r="R141" s="20">
        <v>0</v>
      </c>
      <c r="S141" s="20">
        <v>0</v>
      </c>
      <c r="T141" s="20">
        <v>0</v>
      </c>
      <c r="U141" s="20">
        <v>0</v>
      </c>
      <c r="V141" s="129"/>
    </row>
    <row r="142" spans="1:22" s="8" customFormat="1" ht="29.25" customHeight="1" x14ac:dyDescent="0.2">
      <c r="A142" s="79" t="s">
        <v>252</v>
      </c>
      <c r="B142" s="46" t="s">
        <v>324</v>
      </c>
      <c r="C142" s="50" t="s">
        <v>120</v>
      </c>
      <c r="D142" s="47" t="s">
        <v>121</v>
      </c>
      <c r="E142" s="48">
        <f>SUM(E143:E147)</f>
        <v>10000</v>
      </c>
      <c r="F142" s="48">
        <f>SUM(F143:F147)</f>
        <v>0</v>
      </c>
      <c r="G142" s="48">
        <f>SUM(G143:G147)</f>
        <v>0</v>
      </c>
      <c r="H142" s="48">
        <f>SUM(H143:H147)</f>
        <v>0</v>
      </c>
      <c r="I142" s="48">
        <f>SUM(I143:I147)</f>
        <v>10000</v>
      </c>
      <c r="J142" s="49" t="s">
        <v>129</v>
      </c>
      <c r="K142" s="50" t="s">
        <v>130</v>
      </c>
      <c r="L142" s="51" t="s">
        <v>158</v>
      </c>
      <c r="M142" s="30" t="s">
        <v>270</v>
      </c>
      <c r="N142" s="31" t="s">
        <v>325</v>
      </c>
      <c r="O142" s="32"/>
      <c r="P142" s="47" t="s">
        <v>3</v>
      </c>
      <c r="Q142" s="20">
        <f t="shared" ref="Q142:Q153" si="11">R142+S142+T142+U142</f>
        <v>45</v>
      </c>
      <c r="R142" s="20">
        <f>SUM(R143:R147)</f>
        <v>0</v>
      </c>
      <c r="S142" s="20">
        <f>SUM(S143:S147)</f>
        <v>0</v>
      </c>
      <c r="T142" s="20">
        <f>SUM(T143:T147)</f>
        <v>0</v>
      </c>
      <c r="U142" s="20">
        <f>SUM(U143:U147)</f>
        <v>45</v>
      </c>
      <c r="V142" s="129"/>
    </row>
    <row r="143" spans="1:22" s="8" customFormat="1" ht="29.25" customHeight="1" x14ac:dyDescent="0.2">
      <c r="A143" s="35"/>
      <c r="B143" s="10"/>
      <c r="C143" s="10"/>
      <c r="D143" s="47">
        <v>2021</v>
      </c>
      <c r="E143" s="48">
        <f>SUM(F143:I143)</f>
        <v>0</v>
      </c>
      <c r="F143" s="48">
        <v>0</v>
      </c>
      <c r="G143" s="48">
        <v>0</v>
      </c>
      <c r="H143" s="48">
        <v>0</v>
      </c>
      <c r="I143" s="48">
        <v>0</v>
      </c>
      <c r="J143" s="26"/>
      <c r="K143" s="54"/>
      <c r="L143" s="38"/>
      <c r="M143" s="30"/>
      <c r="N143" s="39"/>
      <c r="O143" s="40"/>
      <c r="P143" s="47">
        <v>2021</v>
      </c>
      <c r="Q143" s="20">
        <f t="shared" si="11"/>
        <v>0</v>
      </c>
      <c r="R143" s="20">
        <v>0</v>
      </c>
      <c r="S143" s="20">
        <v>0</v>
      </c>
      <c r="T143" s="20">
        <v>0</v>
      </c>
      <c r="U143" s="164">
        <v>0</v>
      </c>
      <c r="V143" s="129"/>
    </row>
    <row r="144" spans="1:22" s="8" customFormat="1" ht="29.25" customHeight="1" x14ac:dyDescent="0.2">
      <c r="A144" s="35"/>
      <c r="B144" s="10"/>
      <c r="C144" s="10"/>
      <c r="D144" s="47">
        <v>2022</v>
      </c>
      <c r="E144" s="48">
        <f>SUM(F144:I144)</f>
        <v>9000</v>
      </c>
      <c r="F144" s="48">
        <v>0</v>
      </c>
      <c r="G144" s="48">
        <v>0</v>
      </c>
      <c r="H144" s="48">
        <v>0</v>
      </c>
      <c r="I144" s="48">
        <v>9000</v>
      </c>
      <c r="J144" s="26"/>
      <c r="K144" s="54"/>
      <c r="L144" s="38"/>
      <c r="M144" s="30"/>
      <c r="N144" s="39"/>
      <c r="O144" s="40"/>
      <c r="P144" s="47">
        <v>2022</v>
      </c>
      <c r="Q144" s="20">
        <f t="shared" si="11"/>
        <v>45</v>
      </c>
      <c r="R144" s="20">
        <v>0</v>
      </c>
      <c r="S144" s="20">
        <v>0</v>
      </c>
      <c r="T144" s="20">
        <v>0</v>
      </c>
      <c r="U144" s="164">
        <v>45</v>
      </c>
      <c r="V144" s="129"/>
    </row>
    <row r="145" spans="1:22" s="8" customFormat="1" ht="29.25" customHeight="1" x14ac:dyDescent="0.2">
      <c r="A145" s="35"/>
      <c r="B145" s="10"/>
      <c r="C145" s="10"/>
      <c r="D145" s="47">
        <v>2023</v>
      </c>
      <c r="E145" s="48">
        <f>SUM(F145:I145)</f>
        <v>1000</v>
      </c>
      <c r="F145" s="48">
        <v>0</v>
      </c>
      <c r="G145" s="48">
        <v>0</v>
      </c>
      <c r="H145" s="48">
        <v>0</v>
      </c>
      <c r="I145" s="48">
        <v>1000</v>
      </c>
      <c r="J145" s="26"/>
      <c r="K145" s="54"/>
      <c r="L145" s="38"/>
      <c r="M145" s="30"/>
      <c r="N145" s="39"/>
      <c r="O145" s="40"/>
      <c r="P145" s="47">
        <v>2023</v>
      </c>
      <c r="Q145" s="20">
        <f t="shared" si="11"/>
        <v>0</v>
      </c>
      <c r="R145" s="20">
        <v>0</v>
      </c>
      <c r="S145" s="20">
        <v>0</v>
      </c>
      <c r="T145" s="20">
        <v>0</v>
      </c>
      <c r="U145" s="20">
        <v>0</v>
      </c>
      <c r="V145" s="129"/>
    </row>
    <row r="146" spans="1:22" s="8" customFormat="1" ht="29.25" customHeight="1" x14ac:dyDescent="0.2">
      <c r="A146" s="35"/>
      <c r="B146" s="10"/>
      <c r="C146" s="10"/>
      <c r="D146" s="47">
        <v>2024</v>
      </c>
      <c r="E146" s="48">
        <f>SUM(F146:I146)</f>
        <v>0</v>
      </c>
      <c r="F146" s="48">
        <v>0</v>
      </c>
      <c r="G146" s="48">
        <v>0</v>
      </c>
      <c r="H146" s="48">
        <v>0</v>
      </c>
      <c r="I146" s="48">
        <v>0</v>
      </c>
      <c r="J146" s="26"/>
      <c r="K146" s="54"/>
      <c r="L146" s="38"/>
      <c r="M146" s="30"/>
      <c r="N146" s="39"/>
      <c r="O146" s="40"/>
      <c r="P146" s="47">
        <v>2024</v>
      </c>
      <c r="Q146" s="20">
        <f t="shared" si="11"/>
        <v>0</v>
      </c>
      <c r="R146" s="20">
        <v>0</v>
      </c>
      <c r="S146" s="20">
        <v>0</v>
      </c>
      <c r="T146" s="20">
        <v>0</v>
      </c>
      <c r="U146" s="20">
        <v>0</v>
      </c>
      <c r="V146" s="129"/>
    </row>
    <row r="147" spans="1:22" s="8" customFormat="1" ht="29.25" customHeight="1" x14ac:dyDescent="0.2">
      <c r="A147" s="41"/>
      <c r="B147" s="10"/>
      <c r="C147" s="10"/>
      <c r="D147" s="47">
        <v>2025</v>
      </c>
      <c r="E147" s="48">
        <f>SUM(F147:I147)</f>
        <v>0</v>
      </c>
      <c r="F147" s="48">
        <v>0</v>
      </c>
      <c r="G147" s="48">
        <v>0</v>
      </c>
      <c r="H147" s="48">
        <v>0</v>
      </c>
      <c r="I147" s="48">
        <v>0</v>
      </c>
      <c r="J147" s="42"/>
      <c r="K147" s="54"/>
      <c r="L147" s="43"/>
      <c r="M147" s="56"/>
      <c r="N147" s="44"/>
      <c r="O147" s="45"/>
      <c r="P147" s="84">
        <v>2025</v>
      </c>
      <c r="Q147" s="20">
        <f t="shared" si="11"/>
        <v>0</v>
      </c>
      <c r="R147" s="20">
        <v>0</v>
      </c>
      <c r="S147" s="20">
        <v>0</v>
      </c>
      <c r="T147" s="20">
        <v>0</v>
      </c>
      <c r="U147" s="20">
        <v>0</v>
      </c>
      <c r="V147" s="129"/>
    </row>
    <row r="148" spans="1:22" s="8" customFormat="1" ht="43.5" customHeight="1" x14ac:dyDescent="0.2">
      <c r="A148" s="79" t="s">
        <v>253</v>
      </c>
      <c r="B148" s="46" t="s">
        <v>326</v>
      </c>
      <c r="C148" s="50" t="s">
        <v>132</v>
      </c>
      <c r="D148" s="47" t="s">
        <v>121</v>
      </c>
      <c r="E148" s="48">
        <f>SUM(E149:E153)</f>
        <v>13580</v>
      </c>
      <c r="F148" s="48">
        <f>SUM(F149:F153)</f>
        <v>0</v>
      </c>
      <c r="G148" s="48">
        <f>SUM(G149:G153)</f>
        <v>0</v>
      </c>
      <c r="H148" s="48">
        <f>SUM(H149:H153)</f>
        <v>0</v>
      </c>
      <c r="I148" s="48"/>
      <c r="J148" s="49" t="s">
        <v>191</v>
      </c>
      <c r="K148" s="50" t="s">
        <v>133</v>
      </c>
      <c r="L148" s="51" t="s">
        <v>158</v>
      </c>
      <c r="M148" s="89" t="s">
        <v>271</v>
      </c>
      <c r="N148" s="74" t="s">
        <v>327</v>
      </c>
      <c r="O148" s="75"/>
      <c r="P148" s="47" t="s">
        <v>3</v>
      </c>
      <c r="Q148" s="20">
        <f t="shared" si="11"/>
        <v>635</v>
      </c>
      <c r="R148" s="20">
        <f>SUM(R149:R153)</f>
        <v>0</v>
      </c>
      <c r="S148" s="20">
        <f>SUM(S149:S153)</f>
        <v>0</v>
      </c>
      <c r="T148" s="20">
        <f>SUM(T149:T153)</f>
        <v>0</v>
      </c>
      <c r="U148" s="20">
        <f>SUM(U149:U153)</f>
        <v>635</v>
      </c>
      <c r="V148" s="129"/>
    </row>
    <row r="149" spans="1:22" s="8" customFormat="1" ht="43.5" customHeight="1" x14ac:dyDescent="0.2">
      <c r="A149" s="35"/>
      <c r="B149" s="10"/>
      <c r="C149" s="10"/>
      <c r="D149" s="47">
        <v>2021</v>
      </c>
      <c r="E149" s="48">
        <f>SUM(F149:I149)</f>
        <v>0</v>
      </c>
      <c r="F149" s="48">
        <v>0</v>
      </c>
      <c r="G149" s="48">
        <v>0</v>
      </c>
      <c r="H149" s="48">
        <v>0</v>
      </c>
      <c r="I149" s="48">
        <v>0</v>
      </c>
      <c r="J149" s="26"/>
      <c r="K149" s="54"/>
      <c r="L149" s="38"/>
      <c r="M149" s="73"/>
      <c r="N149" s="73"/>
      <c r="O149" s="76"/>
      <c r="P149" s="47">
        <v>2021</v>
      </c>
      <c r="Q149" s="20">
        <f t="shared" si="11"/>
        <v>0</v>
      </c>
      <c r="R149" s="20">
        <v>0</v>
      </c>
      <c r="S149" s="20">
        <v>0</v>
      </c>
      <c r="T149" s="20">
        <v>0</v>
      </c>
      <c r="U149" s="20">
        <v>0</v>
      </c>
      <c r="V149" s="129"/>
    </row>
    <row r="150" spans="1:22" s="8" customFormat="1" ht="43.5" customHeight="1" x14ac:dyDescent="0.2">
      <c r="A150" s="35"/>
      <c r="B150" s="10"/>
      <c r="C150" s="10"/>
      <c r="D150" s="47">
        <v>2022</v>
      </c>
      <c r="E150" s="48">
        <f>SUM(F150:I150)</f>
        <v>0</v>
      </c>
      <c r="F150" s="48">
        <v>0</v>
      </c>
      <c r="G150" s="48">
        <v>0</v>
      </c>
      <c r="H150" s="48">
        <v>0</v>
      </c>
      <c r="I150" s="48">
        <v>0</v>
      </c>
      <c r="J150" s="26"/>
      <c r="K150" s="54"/>
      <c r="L150" s="38"/>
      <c r="M150" s="73"/>
      <c r="N150" s="73"/>
      <c r="O150" s="76"/>
      <c r="P150" s="47">
        <v>2022</v>
      </c>
      <c r="Q150" s="20">
        <f t="shared" si="11"/>
        <v>635</v>
      </c>
      <c r="R150" s="20">
        <v>0</v>
      </c>
      <c r="S150" s="20">
        <v>0</v>
      </c>
      <c r="T150" s="20">
        <v>0</v>
      </c>
      <c r="U150" s="20">
        <v>635</v>
      </c>
      <c r="V150" s="129"/>
    </row>
    <row r="151" spans="1:22" s="8" customFormat="1" ht="43.5" customHeight="1" x14ac:dyDescent="0.2">
      <c r="A151" s="35"/>
      <c r="B151" s="10"/>
      <c r="C151" s="10"/>
      <c r="D151" s="47">
        <v>2023</v>
      </c>
      <c r="E151" s="48">
        <f>SUM(F151:I151)</f>
        <v>150</v>
      </c>
      <c r="F151" s="48">
        <v>0</v>
      </c>
      <c r="G151" s="48">
        <v>0</v>
      </c>
      <c r="H151" s="48">
        <v>0</v>
      </c>
      <c r="I151" s="48">
        <v>150</v>
      </c>
      <c r="J151" s="26"/>
      <c r="K151" s="54"/>
      <c r="L151" s="38"/>
      <c r="M151" s="73"/>
      <c r="N151" s="73"/>
      <c r="O151" s="76"/>
      <c r="P151" s="47">
        <v>2023</v>
      </c>
      <c r="Q151" s="20">
        <f t="shared" si="11"/>
        <v>0</v>
      </c>
      <c r="R151" s="20">
        <v>0</v>
      </c>
      <c r="S151" s="20">
        <v>0</v>
      </c>
      <c r="T151" s="20">
        <v>0</v>
      </c>
      <c r="U151" s="20">
        <v>0</v>
      </c>
      <c r="V151" s="129"/>
    </row>
    <row r="152" spans="1:22" s="8" customFormat="1" ht="43.5" customHeight="1" x14ac:dyDescent="0.2">
      <c r="A152" s="35"/>
      <c r="B152" s="10"/>
      <c r="C152" s="10"/>
      <c r="D152" s="47">
        <v>2024</v>
      </c>
      <c r="E152" s="48">
        <f>SUM(F152:I152)</f>
        <v>5500</v>
      </c>
      <c r="F152" s="48">
        <v>0</v>
      </c>
      <c r="G152" s="48">
        <v>0</v>
      </c>
      <c r="H152" s="48">
        <v>0</v>
      </c>
      <c r="I152" s="48">
        <v>5500</v>
      </c>
      <c r="J152" s="26"/>
      <c r="K152" s="54"/>
      <c r="L152" s="38"/>
      <c r="M152" s="73"/>
      <c r="N152" s="73"/>
      <c r="O152" s="76"/>
      <c r="P152" s="47">
        <v>2024</v>
      </c>
      <c r="Q152" s="20">
        <f t="shared" si="11"/>
        <v>0</v>
      </c>
      <c r="R152" s="20">
        <v>0</v>
      </c>
      <c r="S152" s="20">
        <v>0</v>
      </c>
      <c r="T152" s="20">
        <v>0</v>
      </c>
      <c r="U152" s="20">
        <v>0</v>
      </c>
      <c r="V152" s="129"/>
    </row>
    <row r="153" spans="1:22" s="8" customFormat="1" ht="111" customHeight="1" x14ac:dyDescent="0.2">
      <c r="A153" s="41"/>
      <c r="B153" s="90"/>
      <c r="C153" s="90"/>
      <c r="D153" s="84">
        <v>2025</v>
      </c>
      <c r="E153" s="88">
        <f>SUM(F153:I153)</f>
        <v>7930</v>
      </c>
      <c r="F153" s="88">
        <v>0</v>
      </c>
      <c r="G153" s="88">
        <v>0</v>
      </c>
      <c r="H153" s="88">
        <v>0</v>
      </c>
      <c r="I153" s="88">
        <v>7930</v>
      </c>
      <c r="J153" s="26"/>
      <c r="K153" s="91"/>
      <c r="L153" s="38"/>
      <c r="M153" s="73"/>
      <c r="N153" s="69"/>
      <c r="O153" s="78"/>
      <c r="P153" s="84">
        <v>2025</v>
      </c>
      <c r="Q153" s="20">
        <f t="shared" si="11"/>
        <v>0</v>
      </c>
      <c r="R153" s="20">
        <v>0</v>
      </c>
      <c r="S153" s="20">
        <v>0</v>
      </c>
      <c r="T153" s="20">
        <v>0</v>
      </c>
      <c r="U153" s="20">
        <v>0</v>
      </c>
      <c r="V153" s="129"/>
    </row>
    <row r="154" spans="1:22" s="8" customFormat="1" ht="18" x14ac:dyDescent="0.2">
      <c r="A154" s="92" t="s">
        <v>34</v>
      </c>
      <c r="B154" s="93" t="s">
        <v>35</v>
      </c>
      <c r="C154" s="90"/>
      <c r="D154" s="90"/>
      <c r="E154" s="90"/>
      <c r="F154" s="90"/>
      <c r="G154" s="90"/>
      <c r="H154" s="90"/>
      <c r="I154" s="90"/>
      <c r="J154" s="90"/>
      <c r="K154" s="90"/>
      <c r="L154" s="90"/>
      <c r="M154" s="90"/>
      <c r="N154" s="166"/>
      <c r="O154" s="166"/>
      <c r="P154" s="166"/>
      <c r="Q154" s="166"/>
      <c r="R154" s="166"/>
      <c r="S154" s="166"/>
      <c r="T154" s="166"/>
      <c r="U154" s="166"/>
      <c r="V154" s="129"/>
    </row>
    <row r="155" spans="1:22" s="8" customFormat="1" x14ac:dyDescent="0.2">
      <c r="A155" s="62" t="s">
        <v>36</v>
      </c>
      <c r="B155" s="94" t="s">
        <v>37</v>
      </c>
      <c r="C155" s="95"/>
      <c r="D155" s="95"/>
      <c r="E155" s="95"/>
      <c r="F155" s="95"/>
      <c r="G155" s="95"/>
      <c r="H155" s="95"/>
      <c r="I155" s="95"/>
      <c r="J155" s="95"/>
      <c r="K155" s="95"/>
      <c r="L155" s="95"/>
      <c r="M155" s="95"/>
      <c r="N155" s="167"/>
      <c r="O155" s="167"/>
      <c r="P155" s="167"/>
      <c r="Q155" s="167"/>
      <c r="R155" s="167"/>
      <c r="S155" s="167"/>
      <c r="T155" s="167"/>
      <c r="U155" s="168"/>
      <c r="V155" s="129"/>
    </row>
    <row r="156" spans="1:22" s="8" customFormat="1" ht="31.5" customHeight="1" x14ac:dyDescent="0.2">
      <c r="A156" s="162" t="s">
        <v>38</v>
      </c>
      <c r="B156" s="26" t="s">
        <v>328</v>
      </c>
      <c r="C156" s="27">
        <v>2021</v>
      </c>
      <c r="D156" s="28" t="s">
        <v>3</v>
      </c>
      <c r="E156" s="29">
        <f>SUM(E157:E161)</f>
        <v>15000</v>
      </c>
      <c r="F156" s="29">
        <f>SUM(F157:F161)</f>
        <v>0</v>
      </c>
      <c r="G156" s="29">
        <f>SUM(G157:G161)</f>
        <v>0</v>
      </c>
      <c r="H156" s="29">
        <f>SUM(H157:H161)</f>
        <v>0</v>
      </c>
      <c r="I156" s="29">
        <f>SUM(I157:I161)</f>
        <v>15000</v>
      </c>
      <c r="J156" s="26" t="s">
        <v>192</v>
      </c>
      <c r="K156" s="27" t="s">
        <v>84</v>
      </c>
      <c r="L156" s="27" t="s">
        <v>90</v>
      </c>
      <c r="M156" s="30" t="s">
        <v>193</v>
      </c>
      <c r="N156" s="31" t="s">
        <v>329</v>
      </c>
      <c r="O156" s="32"/>
      <c r="P156" s="47" t="s">
        <v>3</v>
      </c>
      <c r="Q156" s="20">
        <f t="shared" ref="Q156:Q161" si="12">R156+S156+T156+U156</f>
        <v>0</v>
      </c>
      <c r="R156" s="20">
        <f>SUM(R157:R161)</f>
        <v>0</v>
      </c>
      <c r="S156" s="20">
        <f>SUM(S157:S161)</f>
        <v>0</v>
      </c>
      <c r="T156" s="20">
        <f>SUM(T157:T161)</f>
        <v>0</v>
      </c>
      <c r="U156" s="20">
        <f>SUM(U157:U161)</f>
        <v>0</v>
      </c>
      <c r="V156" s="129"/>
    </row>
    <row r="157" spans="1:22" s="8" customFormat="1" ht="31.5" customHeight="1" x14ac:dyDescent="0.2">
      <c r="A157" s="35"/>
      <c r="B157" s="35"/>
      <c r="C157" s="35"/>
      <c r="D157" s="36">
        <v>2021</v>
      </c>
      <c r="E157" s="37">
        <f>SUM(F157:I157)</f>
        <v>15000</v>
      </c>
      <c r="F157" s="37">
        <v>0</v>
      </c>
      <c r="G157" s="37">
        <v>0</v>
      </c>
      <c r="H157" s="37">
        <v>0</v>
      </c>
      <c r="I157" s="37">
        <v>15000</v>
      </c>
      <c r="J157" s="26"/>
      <c r="K157" s="38"/>
      <c r="L157" s="38"/>
      <c r="M157" s="17"/>
      <c r="N157" s="39"/>
      <c r="O157" s="40"/>
      <c r="P157" s="47">
        <v>2021</v>
      </c>
      <c r="Q157" s="20">
        <f t="shared" si="12"/>
        <v>0</v>
      </c>
      <c r="R157" s="34">
        <v>0</v>
      </c>
      <c r="S157" s="20">
        <v>0</v>
      </c>
      <c r="T157" s="20">
        <v>0</v>
      </c>
      <c r="U157" s="20">
        <v>0</v>
      </c>
      <c r="V157" s="129"/>
    </row>
    <row r="158" spans="1:22" s="8" customFormat="1" ht="31.5" customHeight="1" x14ac:dyDescent="0.2">
      <c r="A158" s="35"/>
      <c r="B158" s="35"/>
      <c r="C158" s="35"/>
      <c r="D158" s="36">
        <v>2022</v>
      </c>
      <c r="E158" s="37">
        <f t="shared" ref="E158:E197" si="13">SUM(F158:I158)</f>
        <v>0</v>
      </c>
      <c r="F158" s="37">
        <v>0</v>
      </c>
      <c r="G158" s="37">
        <v>0</v>
      </c>
      <c r="H158" s="37">
        <v>0</v>
      </c>
      <c r="I158" s="37">
        <v>0</v>
      </c>
      <c r="J158" s="26"/>
      <c r="K158" s="38"/>
      <c r="L158" s="38"/>
      <c r="M158" s="17"/>
      <c r="N158" s="39"/>
      <c r="O158" s="40"/>
      <c r="P158" s="47">
        <v>2022</v>
      </c>
      <c r="Q158" s="20">
        <f t="shared" si="12"/>
        <v>0</v>
      </c>
      <c r="R158" s="20">
        <v>0</v>
      </c>
      <c r="S158" s="20">
        <v>0</v>
      </c>
      <c r="T158" s="20">
        <v>0</v>
      </c>
      <c r="U158" s="20">
        <v>0</v>
      </c>
      <c r="V158" s="129"/>
    </row>
    <row r="159" spans="1:22" s="8" customFormat="1" ht="31.5" customHeight="1" x14ac:dyDescent="0.2">
      <c r="A159" s="35"/>
      <c r="B159" s="35"/>
      <c r="C159" s="35"/>
      <c r="D159" s="36">
        <v>2023</v>
      </c>
      <c r="E159" s="37">
        <f t="shared" si="13"/>
        <v>0</v>
      </c>
      <c r="F159" s="37">
        <v>0</v>
      </c>
      <c r="G159" s="37">
        <v>0</v>
      </c>
      <c r="H159" s="37">
        <v>0</v>
      </c>
      <c r="I159" s="37">
        <v>0</v>
      </c>
      <c r="J159" s="26"/>
      <c r="K159" s="38"/>
      <c r="L159" s="38"/>
      <c r="M159" s="17"/>
      <c r="N159" s="39"/>
      <c r="O159" s="40"/>
      <c r="P159" s="47">
        <v>2023</v>
      </c>
      <c r="Q159" s="20">
        <f t="shared" si="12"/>
        <v>0</v>
      </c>
      <c r="R159" s="20">
        <v>0</v>
      </c>
      <c r="S159" s="20">
        <v>0</v>
      </c>
      <c r="T159" s="20">
        <v>0</v>
      </c>
      <c r="U159" s="20">
        <v>0</v>
      </c>
      <c r="V159" s="129"/>
    </row>
    <row r="160" spans="1:22" s="8" customFormat="1" ht="31.5" customHeight="1" x14ac:dyDescent="0.2">
      <c r="A160" s="35"/>
      <c r="B160" s="35"/>
      <c r="C160" s="35"/>
      <c r="D160" s="36">
        <v>2024</v>
      </c>
      <c r="E160" s="37">
        <f t="shared" si="13"/>
        <v>0</v>
      </c>
      <c r="F160" s="37">
        <v>0</v>
      </c>
      <c r="G160" s="37">
        <v>0</v>
      </c>
      <c r="H160" s="37">
        <v>0</v>
      </c>
      <c r="I160" s="37">
        <v>0</v>
      </c>
      <c r="J160" s="26"/>
      <c r="K160" s="38"/>
      <c r="L160" s="38"/>
      <c r="M160" s="17"/>
      <c r="N160" s="39"/>
      <c r="O160" s="40"/>
      <c r="P160" s="47">
        <v>2024</v>
      </c>
      <c r="Q160" s="20">
        <f t="shared" si="12"/>
        <v>0</v>
      </c>
      <c r="R160" s="20">
        <v>0</v>
      </c>
      <c r="S160" s="20">
        <v>0</v>
      </c>
      <c r="T160" s="20">
        <v>0</v>
      </c>
      <c r="U160" s="20">
        <v>0</v>
      </c>
      <c r="V160" s="129"/>
    </row>
    <row r="161" spans="1:22" s="8" customFormat="1" ht="95.25" customHeight="1" x14ac:dyDescent="0.2">
      <c r="A161" s="41"/>
      <c r="B161" s="41"/>
      <c r="C161" s="41"/>
      <c r="D161" s="36">
        <v>2025</v>
      </c>
      <c r="E161" s="37">
        <f t="shared" si="13"/>
        <v>0</v>
      </c>
      <c r="F161" s="37">
        <v>0</v>
      </c>
      <c r="G161" s="37">
        <v>0</v>
      </c>
      <c r="H161" s="37">
        <v>0</v>
      </c>
      <c r="I161" s="37">
        <v>0</v>
      </c>
      <c r="J161" s="42"/>
      <c r="K161" s="43"/>
      <c r="L161" s="43"/>
      <c r="M161" s="21"/>
      <c r="N161" s="44"/>
      <c r="O161" s="45"/>
      <c r="P161" s="47">
        <v>2025</v>
      </c>
      <c r="Q161" s="20">
        <f t="shared" si="12"/>
        <v>0</v>
      </c>
      <c r="R161" s="20">
        <v>0</v>
      </c>
      <c r="S161" s="20">
        <v>0</v>
      </c>
      <c r="T161" s="20">
        <v>0</v>
      </c>
      <c r="U161" s="20">
        <v>0</v>
      </c>
      <c r="V161" s="129"/>
    </row>
    <row r="162" spans="1:22" s="8" customFormat="1" ht="28.5" customHeight="1" x14ac:dyDescent="0.2">
      <c r="A162" s="79" t="s">
        <v>39</v>
      </c>
      <c r="B162" s="49" t="s">
        <v>330</v>
      </c>
      <c r="C162" s="51" t="s">
        <v>62</v>
      </c>
      <c r="D162" s="36" t="s">
        <v>3</v>
      </c>
      <c r="E162" s="37">
        <f>SUM(E163:E167)</f>
        <v>84310.1</v>
      </c>
      <c r="F162" s="37">
        <f>SUM(F163:F167)</f>
        <v>18874.799999999996</v>
      </c>
      <c r="G162" s="37">
        <f>SUM(G163:G167)</f>
        <v>65435.3</v>
      </c>
      <c r="H162" s="37">
        <f>SUM(H163:H167)</f>
        <v>0</v>
      </c>
      <c r="I162" s="37">
        <f>SUM(I163:I167)</f>
        <v>0</v>
      </c>
      <c r="J162" s="49" t="s">
        <v>194</v>
      </c>
      <c r="K162" s="51" t="s">
        <v>90</v>
      </c>
      <c r="L162" s="51" t="s">
        <v>90</v>
      </c>
      <c r="M162" s="52" t="s">
        <v>109</v>
      </c>
      <c r="N162" s="74" t="s">
        <v>331</v>
      </c>
      <c r="O162" s="75"/>
      <c r="P162" s="47" t="s">
        <v>3</v>
      </c>
      <c r="Q162" s="96">
        <f>R162+S162+T162+U162</f>
        <v>80887.399999999994</v>
      </c>
      <c r="R162" s="96">
        <f>SUM(R163:R167)</f>
        <v>27624.400000000001</v>
      </c>
      <c r="S162" s="96">
        <f>SUM(S163:S167)</f>
        <v>53263</v>
      </c>
      <c r="T162" s="96">
        <f>SUM(T163:T167)</f>
        <v>0</v>
      </c>
      <c r="U162" s="96">
        <f>SUM(U163:U167)</f>
        <v>0</v>
      </c>
      <c r="V162" s="129"/>
    </row>
    <row r="163" spans="1:22" s="8" customFormat="1" ht="28.5" customHeight="1" x14ac:dyDescent="0.2">
      <c r="A163" s="35"/>
      <c r="B163" s="35"/>
      <c r="C163" s="35"/>
      <c r="D163" s="36">
        <v>2021</v>
      </c>
      <c r="E163" s="37">
        <f>F163+G163+H163+I163</f>
        <v>58010.1</v>
      </c>
      <c r="F163" s="37">
        <v>16427.099999999999</v>
      </c>
      <c r="G163" s="37">
        <v>41583</v>
      </c>
      <c r="H163" s="37">
        <v>0</v>
      </c>
      <c r="I163" s="37">
        <v>0</v>
      </c>
      <c r="J163" s="26"/>
      <c r="K163" s="38"/>
      <c r="L163" s="38"/>
      <c r="M163" s="17"/>
      <c r="N163" s="73"/>
      <c r="O163" s="76"/>
      <c r="P163" s="47">
        <v>2021</v>
      </c>
      <c r="Q163" s="96">
        <f t="shared" ref="Q163:Q215" si="14">R163+S163+T163+U163</f>
        <v>59144.6</v>
      </c>
      <c r="R163" s="163">
        <v>14690.1</v>
      </c>
      <c r="S163" s="163">
        <v>44454.5</v>
      </c>
      <c r="T163" s="163">
        <v>0</v>
      </c>
      <c r="U163" s="164">
        <v>0</v>
      </c>
      <c r="V163" s="129"/>
    </row>
    <row r="164" spans="1:22" s="8" customFormat="1" ht="28.5" customHeight="1" x14ac:dyDescent="0.2">
      <c r="A164" s="35"/>
      <c r="B164" s="35"/>
      <c r="C164" s="35"/>
      <c r="D164" s="36">
        <v>2022</v>
      </c>
      <c r="E164" s="37">
        <f t="shared" si="13"/>
        <v>600</v>
      </c>
      <c r="F164" s="37">
        <v>600</v>
      </c>
      <c r="G164" s="37">
        <v>0</v>
      </c>
      <c r="H164" s="37">
        <v>0</v>
      </c>
      <c r="I164" s="37">
        <v>0</v>
      </c>
      <c r="J164" s="26"/>
      <c r="K164" s="38"/>
      <c r="L164" s="38"/>
      <c r="M164" s="17"/>
      <c r="N164" s="73"/>
      <c r="O164" s="76"/>
      <c r="P164" s="47">
        <v>2022</v>
      </c>
      <c r="Q164" s="96">
        <f t="shared" si="14"/>
        <v>12251.9</v>
      </c>
      <c r="R164" s="96">
        <v>12251.9</v>
      </c>
      <c r="S164" s="20">
        <v>0</v>
      </c>
      <c r="T164" s="20">
        <v>0</v>
      </c>
      <c r="U164" s="20">
        <v>0</v>
      </c>
      <c r="V164" s="129"/>
    </row>
    <row r="165" spans="1:22" s="8" customFormat="1" ht="28.5" customHeight="1" x14ac:dyDescent="0.2">
      <c r="A165" s="35"/>
      <c r="B165" s="35"/>
      <c r="C165" s="35"/>
      <c r="D165" s="36">
        <v>2023</v>
      </c>
      <c r="E165" s="37">
        <f t="shared" si="13"/>
        <v>7700</v>
      </c>
      <c r="F165" s="37">
        <v>553.6</v>
      </c>
      <c r="G165" s="37">
        <v>7146.4</v>
      </c>
      <c r="H165" s="37">
        <v>0</v>
      </c>
      <c r="I165" s="37">
        <v>0</v>
      </c>
      <c r="J165" s="26"/>
      <c r="K165" s="38"/>
      <c r="L165" s="38"/>
      <c r="M165" s="17"/>
      <c r="N165" s="73"/>
      <c r="O165" s="76"/>
      <c r="P165" s="47">
        <v>2023</v>
      </c>
      <c r="Q165" s="96">
        <f t="shared" si="14"/>
        <v>9490.9</v>
      </c>
      <c r="R165" s="20">
        <v>682.4</v>
      </c>
      <c r="S165" s="20">
        <v>8808.5</v>
      </c>
      <c r="T165" s="20">
        <v>0</v>
      </c>
      <c r="U165" s="20">
        <v>0</v>
      </c>
      <c r="V165" s="129"/>
    </row>
    <row r="166" spans="1:22" s="8" customFormat="1" ht="28.5" customHeight="1" x14ac:dyDescent="0.2">
      <c r="A166" s="35"/>
      <c r="B166" s="35"/>
      <c r="C166" s="35"/>
      <c r="D166" s="36">
        <v>2024</v>
      </c>
      <c r="E166" s="37">
        <f t="shared" si="13"/>
        <v>18000</v>
      </c>
      <c r="F166" s="37">
        <v>1294.0999999999999</v>
      </c>
      <c r="G166" s="37">
        <v>16705.900000000001</v>
      </c>
      <c r="H166" s="37">
        <v>0</v>
      </c>
      <c r="I166" s="37">
        <v>0</v>
      </c>
      <c r="J166" s="26"/>
      <c r="K166" s="38"/>
      <c r="L166" s="38"/>
      <c r="M166" s="17"/>
      <c r="N166" s="73"/>
      <c r="O166" s="76"/>
      <c r="P166" s="47">
        <v>2024</v>
      </c>
      <c r="Q166" s="96">
        <f t="shared" si="14"/>
        <v>0</v>
      </c>
      <c r="R166" s="20">
        <v>0</v>
      </c>
      <c r="S166" s="20">
        <v>0</v>
      </c>
      <c r="T166" s="20">
        <v>0</v>
      </c>
      <c r="U166" s="20">
        <v>0</v>
      </c>
      <c r="V166" s="129"/>
    </row>
    <row r="167" spans="1:22" s="8" customFormat="1" ht="75.75" customHeight="1" x14ac:dyDescent="0.2">
      <c r="A167" s="41"/>
      <c r="B167" s="41"/>
      <c r="C167" s="41"/>
      <c r="D167" s="36">
        <v>2025</v>
      </c>
      <c r="E167" s="37">
        <f t="shared" si="13"/>
        <v>0</v>
      </c>
      <c r="F167" s="37">
        <v>0</v>
      </c>
      <c r="G167" s="37">
        <v>0</v>
      </c>
      <c r="H167" s="37">
        <v>0</v>
      </c>
      <c r="I167" s="37">
        <v>0</v>
      </c>
      <c r="J167" s="42"/>
      <c r="K167" s="43"/>
      <c r="L167" s="43"/>
      <c r="M167" s="21"/>
      <c r="N167" s="69"/>
      <c r="O167" s="78"/>
      <c r="P167" s="47">
        <v>2025</v>
      </c>
      <c r="Q167" s="96">
        <f t="shared" si="14"/>
        <v>0</v>
      </c>
      <c r="R167" s="20">
        <v>0</v>
      </c>
      <c r="S167" s="20">
        <v>0</v>
      </c>
      <c r="T167" s="20">
        <v>0</v>
      </c>
      <c r="U167" s="20">
        <v>0</v>
      </c>
      <c r="V167" s="129"/>
    </row>
    <row r="168" spans="1:22" s="8" customFormat="1" ht="83.25" customHeight="1" x14ac:dyDescent="0.2">
      <c r="A168" s="79" t="s">
        <v>40</v>
      </c>
      <c r="B168" s="49" t="s">
        <v>332</v>
      </c>
      <c r="C168" s="51" t="s">
        <v>45</v>
      </c>
      <c r="D168" s="36" t="s">
        <v>3</v>
      </c>
      <c r="E168" s="37">
        <f>SUM(E169:E173)</f>
        <v>101369.1</v>
      </c>
      <c r="F168" s="37">
        <f>SUM(F169:F173)</f>
        <v>48929.799999999996</v>
      </c>
      <c r="G168" s="37">
        <f>SUM(G169:G173)</f>
        <v>52439.3</v>
      </c>
      <c r="H168" s="37">
        <f>SUM(H169:H173)</f>
        <v>0</v>
      </c>
      <c r="I168" s="37">
        <f>SUM(I169:I173)</f>
        <v>0</v>
      </c>
      <c r="J168" s="49" t="s">
        <v>195</v>
      </c>
      <c r="K168" s="51" t="s">
        <v>86</v>
      </c>
      <c r="L168" s="51" t="s">
        <v>90</v>
      </c>
      <c r="M168" s="52" t="s">
        <v>110</v>
      </c>
      <c r="N168" s="74" t="s">
        <v>333</v>
      </c>
      <c r="O168" s="75"/>
      <c r="P168" s="47" t="s">
        <v>3</v>
      </c>
      <c r="Q168" s="96">
        <f t="shared" si="14"/>
        <v>126730.53603</v>
      </c>
      <c r="R168" s="20">
        <f>SUM(R169:R173)</f>
        <v>74291.254740000004</v>
      </c>
      <c r="S168" s="20">
        <f>SUM(S169:S173)</f>
        <v>52439.281289999999</v>
      </c>
      <c r="T168" s="20">
        <f>SUM(T169:T173)</f>
        <v>0</v>
      </c>
      <c r="U168" s="20">
        <f>SUM(U169:U173)</f>
        <v>0</v>
      </c>
      <c r="V168" s="129"/>
    </row>
    <row r="169" spans="1:22" s="8" customFormat="1" ht="83.25" customHeight="1" x14ac:dyDescent="0.2">
      <c r="A169" s="35"/>
      <c r="B169" s="35"/>
      <c r="C169" s="35"/>
      <c r="D169" s="36">
        <v>2021</v>
      </c>
      <c r="E169" s="37">
        <f>SUM(F169:I169)</f>
        <v>41506.6</v>
      </c>
      <c r="F169" s="37">
        <v>2984.1</v>
      </c>
      <c r="G169" s="37">
        <v>38522.5</v>
      </c>
      <c r="H169" s="37">
        <v>0</v>
      </c>
      <c r="I169" s="37">
        <v>0</v>
      </c>
      <c r="J169" s="26"/>
      <c r="K169" s="38"/>
      <c r="L169" s="38"/>
      <c r="M169" s="17"/>
      <c r="N169" s="73"/>
      <c r="O169" s="76"/>
      <c r="P169" s="47">
        <v>2021</v>
      </c>
      <c r="Q169" s="96">
        <f t="shared" si="14"/>
        <v>41506.536029999996</v>
      </c>
      <c r="R169" s="169">
        <f>2984054.74/1000</f>
        <v>2984.05474</v>
      </c>
      <c r="S169" s="169">
        <f>38522481.29/1000</f>
        <v>38522.481289999996</v>
      </c>
      <c r="T169" s="20">
        <v>0</v>
      </c>
      <c r="U169" s="20">
        <v>0</v>
      </c>
      <c r="V169" s="129"/>
    </row>
    <row r="170" spans="1:22" s="8" customFormat="1" ht="83.25" customHeight="1" x14ac:dyDescent="0.2">
      <c r="A170" s="35"/>
      <c r="B170" s="35"/>
      <c r="C170" s="35"/>
      <c r="D170" s="36">
        <v>2022</v>
      </c>
      <c r="E170" s="37">
        <f t="shared" si="13"/>
        <v>59862.5</v>
      </c>
      <c r="F170" s="37">
        <f>37507.2+8438.5</f>
        <v>45945.7</v>
      </c>
      <c r="G170" s="37">
        <v>13916.8</v>
      </c>
      <c r="H170" s="37">
        <v>0</v>
      </c>
      <c r="I170" s="37">
        <v>0</v>
      </c>
      <c r="J170" s="26"/>
      <c r="K170" s="38"/>
      <c r="L170" s="38"/>
      <c r="M170" s="17"/>
      <c r="N170" s="73"/>
      <c r="O170" s="76"/>
      <c r="P170" s="47">
        <v>2022</v>
      </c>
      <c r="Q170" s="96">
        <f t="shared" si="14"/>
        <v>85224</v>
      </c>
      <c r="R170" s="106">
        <v>71307.199999999997</v>
      </c>
      <c r="S170" s="106">
        <v>13916.8</v>
      </c>
      <c r="T170" s="20">
        <v>0</v>
      </c>
      <c r="U170" s="20">
        <v>0</v>
      </c>
      <c r="V170" s="129"/>
    </row>
    <row r="171" spans="1:22" s="8" customFormat="1" ht="83.25" customHeight="1" x14ac:dyDescent="0.2">
      <c r="A171" s="35"/>
      <c r="B171" s="35"/>
      <c r="C171" s="35"/>
      <c r="D171" s="36">
        <v>2023</v>
      </c>
      <c r="E171" s="37">
        <f t="shared" si="13"/>
        <v>0</v>
      </c>
      <c r="F171" s="37">
        <v>0</v>
      </c>
      <c r="G171" s="37">
        <v>0</v>
      </c>
      <c r="H171" s="37">
        <v>0</v>
      </c>
      <c r="I171" s="37">
        <v>0</v>
      </c>
      <c r="J171" s="26"/>
      <c r="K171" s="38"/>
      <c r="L171" s="38"/>
      <c r="M171" s="17"/>
      <c r="N171" s="73"/>
      <c r="O171" s="76"/>
      <c r="P171" s="47">
        <v>2023</v>
      </c>
      <c r="Q171" s="96">
        <f t="shared" si="14"/>
        <v>0</v>
      </c>
      <c r="R171" s="20">
        <f>SUM(S171:V171)</f>
        <v>0</v>
      </c>
      <c r="S171" s="20">
        <f t="shared" ref="S171:U172" si="15">SUM(T171:W171)</f>
        <v>0</v>
      </c>
      <c r="T171" s="20">
        <f t="shared" si="15"/>
        <v>0</v>
      </c>
      <c r="U171" s="20">
        <f t="shared" si="15"/>
        <v>0</v>
      </c>
      <c r="V171" s="129"/>
    </row>
    <row r="172" spans="1:22" s="8" customFormat="1" ht="83.25" customHeight="1" x14ac:dyDescent="0.2">
      <c r="A172" s="35"/>
      <c r="B172" s="35"/>
      <c r="C172" s="35"/>
      <c r="D172" s="36">
        <v>2024</v>
      </c>
      <c r="E172" s="37">
        <f t="shared" si="13"/>
        <v>0</v>
      </c>
      <c r="F172" s="37">
        <v>0</v>
      </c>
      <c r="G172" s="37">
        <v>0</v>
      </c>
      <c r="H172" s="37">
        <v>0</v>
      </c>
      <c r="I172" s="37">
        <v>0</v>
      </c>
      <c r="J172" s="26"/>
      <c r="K172" s="38"/>
      <c r="L172" s="38"/>
      <c r="M172" s="17"/>
      <c r="N172" s="73"/>
      <c r="O172" s="76"/>
      <c r="P172" s="47">
        <v>2024</v>
      </c>
      <c r="Q172" s="96">
        <f t="shared" si="14"/>
        <v>0</v>
      </c>
      <c r="R172" s="20">
        <f>SUM(S172:V172)</f>
        <v>0</v>
      </c>
      <c r="S172" s="20">
        <f t="shared" si="15"/>
        <v>0</v>
      </c>
      <c r="T172" s="20">
        <f t="shared" si="15"/>
        <v>0</v>
      </c>
      <c r="U172" s="20">
        <f t="shared" si="15"/>
        <v>0</v>
      </c>
      <c r="V172" s="129"/>
    </row>
    <row r="173" spans="1:22" s="8" customFormat="1" ht="130.5" customHeight="1" x14ac:dyDescent="0.2">
      <c r="A173" s="41"/>
      <c r="B173" s="41"/>
      <c r="C173" s="41"/>
      <c r="D173" s="36">
        <v>2025</v>
      </c>
      <c r="E173" s="37">
        <f t="shared" si="13"/>
        <v>0</v>
      </c>
      <c r="F173" s="37">
        <v>0</v>
      </c>
      <c r="G173" s="37">
        <v>0</v>
      </c>
      <c r="H173" s="37">
        <v>0</v>
      </c>
      <c r="I173" s="37">
        <v>0</v>
      </c>
      <c r="J173" s="42"/>
      <c r="K173" s="43"/>
      <c r="L173" s="43"/>
      <c r="M173" s="21"/>
      <c r="N173" s="69"/>
      <c r="O173" s="78"/>
      <c r="P173" s="47">
        <v>2025</v>
      </c>
      <c r="Q173" s="96">
        <f t="shared" si="14"/>
        <v>0</v>
      </c>
      <c r="R173" s="20">
        <f>SUM(S173:V173)</f>
        <v>0</v>
      </c>
      <c r="S173" s="20">
        <f>SUM(T173:W173)</f>
        <v>0</v>
      </c>
      <c r="T173" s="20">
        <f>SUM(U173:X173)</f>
        <v>0</v>
      </c>
      <c r="U173" s="20">
        <f>SUM(V173:Y173)</f>
        <v>0</v>
      </c>
      <c r="V173" s="129"/>
    </row>
    <row r="174" spans="1:22" s="8" customFormat="1" ht="26.25" customHeight="1" x14ac:dyDescent="0.2">
      <c r="A174" s="79" t="s">
        <v>41</v>
      </c>
      <c r="B174" s="49" t="s">
        <v>334</v>
      </c>
      <c r="C174" s="51">
        <v>2023</v>
      </c>
      <c r="D174" s="36" t="s">
        <v>3</v>
      </c>
      <c r="E174" s="37">
        <f>SUM(E175:E179)</f>
        <v>15000</v>
      </c>
      <c r="F174" s="37">
        <f>SUM(F175:F179)</f>
        <v>1078.4000000000001</v>
      </c>
      <c r="G174" s="37">
        <f>SUM(G175:G179)</f>
        <v>13921.6</v>
      </c>
      <c r="H174" s="37">
        <f>SUM(H175:H179)</f>
        <v>0</v>
      </c>
      <c r="I174" s="37">
        <f>SUM(I175:I179)</f>
        <v>0</v>
      </c>
      <c r="J174" s="49" t="s">
        <v>196</v>
      </c>
      <c r="K174" s="51" t="s">
        <v>90</v>
      </c>
      <c r="L174" s="51" t="s">
        <v>90</v>
      </c>
      <c r="M174" s="52" t="s">
        <v>108</v>
      </c>
      <c r="N174" s="31" t="s">
        <v>335</v>
      </c>
      <c r="O174" s="32"/>
      <c r="P174" s="47" t="s">
        <v>3</v>
      </c>
      <c r="Q174" s="96">
        <f t="shared" si="14"/>
        <v>0</v>
      </c>
      <c r="R174" s="20">
        <f>SUM(R175:R179)</f>
        <v>0</v>
      </c>
      <c r="S174" s="20">
        <f>SUM(S175:S179)</f>
        <v>0</v>
      </c>
      <c r="T174" s="20">
        <f>SUM(T175:T179)</f>
        <v>0</v>
      </c>
      <c r="U174" s="20">
        <f>SUM(U175:U179)</f>
        <v>0</v>
      </c>
      <c r="V174" s="129"/>
    </row>
    <row r="175" spans="1:22" s="8" customFormat="1" ht="26.25" customHeight="1" x14ac:dyDescent="0.2">
      <c r="A175" s="35"/>
      <c r="B175" s="35"/>
      <c r="C175" s="35"/>
      <c r="D175" s="36">
        <v>2021</v>
      </c>
      <c r="E175" s="37">
        <f>SUM(F175:I175)</f>
        <v>0</v>
      </c>
      <c r="F175" s="37">
        <v>0</v>
      </c>
      <c r="G175" s="37">
        <v>0</v>
      </c>
      <c r="H175" s="37">
        <v>0</v>
      </c>
      <c r="I175" s="37">
        <v>0</v>
      </c>
      <c r="J175" s="26"/>
      <c r="K175" s="38"/>
      <c r="L175" s="38"/>
      <c r="M175" s="17"/>
      <c r="N175" s="39"/>
      <c r="O175" s="40"/>
      <c r="P175" s="47">
        <v>2021</v>
      </c>
      <c r="Q175" s="96">
        <f t="shared" si="14"/>
        <v>0</v>
      </c>
      <c r="R175" s="20">
        <v>0</v>
      </c>
      <c r="S175" s="20">
        <v>0</v>
      </c>
      <c r="T175" s="20">
        <v>0</v>
      </c>
      <c r="U175" s="20">
        <v>0</v>
      </c>
      <c r="V175" s="129"/>
    </row>
    <row r="176" spans="1:22" s="8" customFormat="1" ht="26.25" customHeight="1" x14ac:dyDescent="0.2">
      <c r="A176" s="35"/>
      <c r="B176" s="35"/>
      <c r="C176" s="35"/>
      <c r="D176" s="36">
        <v>2022</v>
      </c>
      <c r="E176" s="37">
        <f t="shared" si="13"/>
        <v>0</v>
      </c>
      <c r="F176" s="37">
        <v>0</v>
      </c>
      <c r="G176" s="37">
        <v>0</v>
      </c>
      <c r="H176" s="37">
        <v>0</v>
      </c>
      <c r="I176" s="37">
        <v>0</v>
      </c>
      <c r="J176" s="26"/>
      <c r="K176" s="38"/>
      <c r="L176" s="38"/>
      <c r="M176" s="17"/>
      <c r="N176" s="39"/>
      <c r="O176" s="40"/>
      <c r="P176" s="47">
        <v>2022</v>
      </c>
      <c r="Q176" s="96">
        <f t="shared" si="14"/>
        <v>0</v>
      </c>
      <c r="R176" s="20">
        <v>0</v>
      </c>
      <c r="S176" s="20">
        <v>0</v>
      </c>
      <c r="T176" s="20">
        <v>0</v>
      </c>
      <c r="U176" s="20">
        <v>0</v>
      </c>
      <c r="V176" s="129"/>
    </row>
    <row r="177" spans="1:22" s="8" customFormat="1" ht="26.25" customHeight="1" x14ac:dyDescent="0.2">
      <c r="A177" s="35"/>
      <c r="B177" s="35"/>
      <c r="C177" s="35"/>
      <c r="D177" s="36">
        <v>2023</v>
      </c>
      <c r="E177" s="37">
        <f>SUM(F177:I177)</f>
        <v>15000</v>
      </c>
      <c r="F177" s="37">
        <v>1078.4000000000001</v>
      </c>
      <c r="G177" s="37">
        <v>13921.6</v>
      </c>
      <c r="H177" s="37">
        <v>0</v>
      </c>
      <c r="I177" s="37">
        <v>0</v>
      </c>
      <c r="J177" s="26"/>
      <c r="K177" s="38"/>
      <c r="L177" s="38"/>
      <c r="M177" s="17"/>
      <c r="N177" s="39"/>
      <c r="O177" s="40"/>
      <c r="P177" s="47">
        <v>2023</v>
      </c>
      <c r="Q177" s="96">
        <f t="shared" si="14"/>
        <v>0</v>
      </c>
      <c r="R177" s="20">
        <v>0</v>
      </c>
      <c r="S177" s="20">
        <v>0</v>
      </c>
      <c r="T177" s="20">
        <v>0</v>
      </c>
      <c r="U177" s="20">
        <v>0</v>
      </c>
      <c r="V177" s="129"/>
    </row>
    <row r="178" spans="1:22" s="8" customFormat="1" ht="26.25" customHeight="1" x14ac:dyDescent="0.2">
      <c r="A178" s="35"/>
      <c r="B178" s="35"/>
      <c r="C178" s="35"/>
      <c r="D178" s="36">
        <v>2024</v>
      </c>
      <c r="E178" s="37">
        <f t="shared" si="13"/>
        <v>0</v>
      </c>
      <c r="F178" s="37">
        <v>0</v>
      </c>
      <c r="G178" s="37">
        <v>0</v>
      </c>
      <c r="H178" s="37">
        <v>0</v>
      </c>
      <c r="I178" s="37">
        <v>0</v>
      </c>
      <c r="J178" s="26"/>
      <c r="K178" s="38"/>
      <c r="L178" s="38"/>
      <c r="M178" s="17"/>
      <c r="N178" s="39"/>
      <c r="O178" s="40"/>
      <c r="P178" s="47">
        <v>2024</v>
      </c>
      <c r="Q178" s="96">
        <f t="shared" si="14"/>
        <v>0</v>
      </c>
      <c r="R178" s="20">
        <v>0</v>
      </c>
      <c r="S178" s="20">
        <v>0</v>
      </c>
      <c r="T178" s="20">
        <v>0</v>
      </c>
      <c r="U178" s="20">
        <v>0</v>
      </c>
      <c r="V178" s="129"/>
    </row>
    <row r="179" spans="1:22" s="8" customFormat="1" ht="26.25" customHeight="1" x14ac:dyDescent="0.2">
      <c r="A179" s="41"/>
      <c r="B179" s="41"/>
      <c r="C179" s="41"/>
      <c r="D179" s="36">
        <v>2025</v>
      </c>
      <c r="E179" s="37">
        <f t="shared" si="13"/>
        <v>0</v>
      </c>
      <c r="F179" s="37">
        <v>0</v>
      </c>
      <c r="G179" s="37">
        <v>0</v>
      </c>
      <c r="H179" s="37">
        <v>0</v>
      </c>
      <c r="I179" s="37">
        <v>0</v>
      </c>
      <c r="J179" s="42"/>
      <c r="K179" s="43"/>
      <c r="L179" s="43"/>
      <c r="M179" s="21"/>
      <c r="N179" s="44"/>
      <c r="O179" s="45"/>
      <c r="P179" s="47">
        <v>2025</v>
      </c>
      <c r="Q179" s="96">
        <f t="shared" si="14"/>
        <v>0</v>
      </c>
      <c r="R179" s="20">
        <v>0</v>
      </c>
      <c r="S179" s="20">
        <v>0</v>
      </c>
      <c r="T179" s="20">
        <v>0</v>
      </c>
      <c r="U179" s="20">
        <v>0</v>
      </c>
      <c r="V179" s="129"/>
    </row>
    <row r="180" spans="1:22" s="8" customFormat="1" ht="19.5" customHeight="1" x14ac:dyDescent="0.2">
      <c r="A180" s="79" t="s">
        <v>42</v>
      </c>
      <c r="B180" s="49" t="s">
        <v>336</v>
      </c>
      <c r="C180" s="51">
        <v>2023</v>
      </c>
      <c r="D180" s="36" t="s">
        <v>3</v>
      </c>
      <c r="E180" s="37">
        <f>SUM(E181:E185)</f>
        <v>15000</v>
      </c>
      <c r="F180" s="37">
        <f>SUM(F181:F185)</f>
        <v>1078.4000000000001</v>
      </c>
      <c r="G180" s="37">
        <f>SUM(G181:G185)</f>
        <v>13921.6</v>
      </c>
      <c r="H180" s="37">
        <f>SUM(H181:H185)</f>
        <v>0</v>
      </c>
      <c r="I180" s="37">
        <f>SUM(I181:I185)</f>
        <v>0</v>
      </c>
      <c r="J180" s="49" t="s">
        <v>197</v>
      </c>
      <c r="K180" s="51" t="s">
        <v>90</v>
      </c>
      <c r="L180" s="51" t="s">
        <v>90</v>
      </c>
      <c r="M180" s="52" t="s">
        <v>109</v>
      </c>
      <c r="N180" s="31" t="s">
        <v>337</v>
      </c>
      <c r="O180" s="32"/>
      <c r="P180" s="47" t="s">
        <v>3</v>
      </c>
      <c r="Q180" s="96">
        <f t="shared" si="14"/>
        <v>0</v>
      </c>
      <c r="R180" s="20">
        <f>SUM(R181:R185)</f>
        <v>0</v>
      </c>
      <c r="S180" s="20">
        <f>SUM(S181:S185)</f>
        <v>0</v>
      </c>
      <c r="T180" s="20">
        <f>SUM(T181:T185)</f>
        <v>0</v>
      </c>
      <c r="U180" s="20">
        <f>SUM(U181:U185)</f>
        <v>0</v>
      </c>
      <c r="V180" s="129"/>
    </row>
    <row r="181" spans="1:22" s="8" customFormat="1" ht="19.5" customHeight="1" x14ac:dyDescent="0.2">
      <c r="A181" s="35"/>
      <c r="B181" s="35"/>
      <c r="C181" s="35"/>
      <c r="D181" s="36">
        <v>2021</v>
      </c>
      <c r="E181" s="37">
        <f t="shared" si="13"/>
        <v>0</v>
      </c>
      <c r="F181" s="37">
        <v>0</v>
      </c>
      <c r="G181" s="37">
        <v>0</v>
      </c>
      <c r="H181" s="37">
        <v>0</v>
      </c>
      <c r="I181" s="37">
        <v>0</v>
      </c>
      <c r="J181" s="26"/>
      <c r="K181" s="38"/>
      <c r="L181" s="38"/>
      <c r="M181" s="17"/>
      <c r="N181" s="39"/>
      <c r="O181" s="40"/>
      <c r="P181" s="47">
        <v>2021</v>
      </c>
      <c r="Q181" s="96">
        <f t="shared" si="14"/>
        <v>0</v>
      </c>
      <c r="R181" s="20">
        <v>0</v>
      </c>
      <c r="S181" s="20">
        <v>0</v>
      </c>
      <c r="T181" s="20">
        <v>0</v>
      </c>
      <c r="U181" s="20">
        <v>0</v>
      </c>
      <c r="V181" s="129"/>
    </row>
    <row r="182" spans="1:22" s="8" customFormat="1" ht="19.5" customHeight="1" x14ac:dyDescent="0.2">
      <c r="A182" s="35"/>
      <c r="B182" s="35"/>
      <c r="C182" s="35"/>
      <c r="D182" s="36">
        <v>2022</v>
      </c>
      <c r="E182" s="37">
        <f t="shared" si="13"/>
        <v>0</v>
      </c>
      <c r="F182" s="37">
        <v>0</v>
      </c>
      <c r="G182" s="37">
        <v>0</v>
      </c>
      <c r="H182" s="37">
        <v>0</v>
      </c>
      <c r="I182" s="37">
        <v>0</v>
      </c>
      <c r="J182" s="26"/>
      <c r="K182" s="38"/>
      <c r="L182" s="38"/>
      <c r="M182" s="17"/>
      <c r="N182" s="39"/>
      <c r="O182" s="40"/>
      <c r="P182" s="47">
        <v>2022</v>
      </c>
      <c r="Q182" s="96">
        <f t="shared" si="14"/>
        <v>0</v>
      </c>
      <c r="R182" s="20">
        <v>0</v>
      </c>
      <c r="S182" s="20">
        <v>0</v>
      </c>
      <c r="T182" s="20">
        <v>0</v>
      </c>
      <c r="U182" s="20">
        <v>0</v>
      </c>
      <c r="V182" s="129"/>
    </row>
    <row r="183" spans="1:22" s="8" customFormat="1" ht="19.5" customHeight="1" x14ac:dyDescent="0.2">
      <c r="A183" s="35"/>
      <c r="B183" s="35"/>
      <c r="C183" s="35"/>
      <c r="D183" s="36">
        <v>2023</v>
      </c>
      <c r="E183" s="37">
        <f>SUM(F183:I183)</f>
        <v>15000</v>
      </c>
      <c r="F183" s="37">
        <v>1078.4000000000001</v>
      </c>
      <c r="G183" s="37">
        <v>13921.6</v>
      </c>
      <c r="H183" s="37">
        <v>0</v>
      </c>
      <c r="I183" s="37">
        <v>0</v>
      </c>
      <c r="J183" s="26"/>
      <c r="K183" s="38"/>
      <c r="L183" s="38"/>
      <c r="M183" s="17"/>
      <c r="N183" s="39"/>
      <c r="O183" s="40"/>
      <c r="P183" s="47">
        <v>2023</v>
      </c>
      <c r="Q183" s="96">
        <f t="shared" si="14"/>
        <v>0</v>
      </c>
      <c r="R183" s="20">
        <v>0</v>
      </c>
      <c r="S183" s="20">
        <v>0</v>
      </c>
      <c r="T183" s="20">
        <v>0</v>
      </c>
      <c r="U183" s="20">
        <v>0</v>
      </c>
      <c r="V183" s="129"/>
    </row>
    <row r="184" spans="1:22" s="8" customFormat="1" ht="19.5" customHeight="1" x14ac:dyDescent="0.2">
      <c r="A184" s="35"/>
      <c r="B184" s="35"/>
      <c r="C184" s="35"/>
      <c r="D184" s="36">
        <v>2024</v>
      </c>
      <c r="E184" s="37">
        <f t="shared" si="13"/>
        <v>0</v>
      </c>
      <c r="F184" s="37">
        <v>0</v>
      </c>
      <c r="G184" s="37">
        <v>0</v>
      </c>
      <c r="H184" s="37">
        <v>0</v>
      </c>
      <c r="I184" s="37">
        <v>0</v>
      </c>
      <c r="J184" s="26"/>
      <c r="K184" s="38"/>
      <c r="L184" s="38"/>
      <c r="M184" s="17"/>
      <c r="N184" s="39"/>
      <c r="O184" s="40"/>
      <c r="P184" s="47">
        <v>2024</v>
      </c>
      <c r="Q184" s="96">
        <f t="shared" si="14"/>
        <v>0</v>
      </c>
      <c r="R184" s="20">
        <v>0</v>
      </c>
      <c r="S184" s="20">
        <v>0</v>
      </c>
      <c r="T184" s="20">
        <v>0</v>
      </c>
      <c r="U184" s="20">
        <v>0</v>
      </c>
      <c r="V184" s="129"/>
    </row>
    <row r="185" spans="1:22" s="8" customFormat="1" ht="80.25" customHeight="1" x14ac:dyDescent="0.2">
      <c r="A185" s="41"/>
      <c r="B185" s="41"/>
      <c r="C185" s="41"/>
      <c r="D185" s="36">
        <v>2025</v>
      </c>
      <c r="E185" s="37">
        <f t="shared" si="13"/>
        <v>0</v>
      </c>
      <c r="F185" s="37">
        <v>0</v>
      </c>
      <c r="G185" s="37">
        <v>0</v>
      </c>
      <c r="H185" s="37">
        <v>0</v>
      </c>
      <c r="I185" s="37">
        <v>0</v>
      </c>
      <c r="J185" s="42"/>
      <c r="K185" s="43"/>
      <c r="L185" s="43"/>
      <c r="M185" s="21"/>
      <c r="N185" s="44"/>
      <c r="O185" s="45"/>
      <c r="P185" s="47">
        <v>2025</v>
      </c>
      <c r="Q185" s="96">
        <f t="shared" si="14"/>
        <v>0</v>
      </c>
      <c r="R185" s="20">
        <v>0</v>
      </c>
      <c r="S185" s="20">
        <v>0</v>
      </c>
      <c r="T185" s="20">
        <v>0</v>
      </c>
      <c r="U185" s="20">
        <v>0</v>
      </c>
      <c r="V185" s="129"/>
    </row>
    <row r="186" spans="1:22" s="8" customFormat="1" ht="39" customHeight="1" x14ac:dyDescent="0.2">
      <c r="A186" s="79" t="s">
        <v>43</v>
      </c>
      <c r="B186" s="49" t="s">
        <v>338</v>
      </c>
      <c r="C186" s="51">
        <v>2023</v>
      </c>
      <c r="D186" s="36" t="s">
        <v>3</v>
      </c>
      <c r="E186" s="37">
        <f>SUM(E187:E191)</f>
        <v>24545.5</v>
      </c>
      <c r="F186" s="37">
        <f>SUM(F187:F191)</f>
        <v>1764.7</v>
      </c>
      <c r="G186" s="37">
        <f>SUM(G187:G191)</f>
        <v>22780.799999999999</v>
      </c>
      <c r="H186" s="37">
        <f>SUM(H187:H191)</f>
        <v>0</v>
      </c>
      <c r="I186" s="37">
        <f>SUM(I187:I191)</f>
        <v>0</v>
      </c>
      <c r="J186" s="49" t="s">
        <v>198</v>
      </c>
      <c r="K186" s="51" t="s">
        <v>90</v>
      </c>
      <c r="L186" s="51" t="s">
        <v>90</v>
      </c>
      <c r="M186" s="52" t="s">
        <v>109</v>
      </c>
      <c r="N186" s="31" t="s">
        <v>339</v>
      </c>
      <c r="O186" s="32"/>
      <c r="P186" s="47" t="s">
        <v>3</v>
      </c>
      <c r="Q186" s="96">
        <f t="shared" si="14"/>
        <v>0</v>
      </c>
      <c r="R186" s="20">
        <f>SUM(R187:R191)</f>
        <v>0</v>
      </c>
      <c r="S186" s="20">
        <f>SUM(S187:S191)</f>
        <v>0</v>
      </c>
      <c r="T186" s="20">
        <f>SUM(T187:T191)</f>
        <v>0</v>
      </c>
      <c r="U186" s="20">
        <f>SUM(U187:U191)</f>
        <v>0</v>
      </c>
      <c r="V186" s="129"/>
    </row>
    <row r="187" spans="1:22" s="8" customFormat="1" ht="39" customHeight="1" x14ac:dyDescent="0.2">
      <c r="A187" s="35"/>
      <c r="B187" s="35"/>
      <c r="C187" s="35"/>
      <c r="D187" s="36">
        <v>2021</v>
      </c>
      <c r="E187" s="37">
        <f t="shared" si="13"/>
        <v>0</v>
      </c>
      <c r="F187" s="37">
        <v>0</v>
      </c>
      <c r="G187" s="37">
        <v>0</v>
      </c>
      <c r="H187" s="37">
        <v>0</v>
      </c>
      <c r="I187" s="37">
        <v>0</v>
      </c>
      <c r="J187" s="26"/>
      <c r="K187" s="38"/>
      <c r="L187" s="38"/>
      <c r="M187" s="17"/>
      <c r="N187" s="39"/>
      <c r="O187" s="40"/>
      <c r="P187" s="47">
        <v>2021</v>
      </c>
      <c r="Q187" s="96">
        <f t="shared" si="14"/>
        <v>0</v>
      </c>
      <c r="R187" s="20">
        <v>0</v>
      </c>
      <c r="S187" s="20">
        <v>0</v>
      </c>
      <c r="T187" s="20">
        <v>0</v>
      </c>
      <c r="U187" s="20">
        <v>0</v>
      </c>
      <c r="V187" s="129"/>
    </row>
    <row r="188" spans="1:22" s="8" customFormat="1" ht="39" customHeight="1" x14ac:dyDescent="0.2">
      <c r="A188" s="35"/>
      <c r="B188" s="35"/>
      <c r="C188" s="35"/>
      <c r="D188" s="36">
        <v>2022</v>
      </c>
      <c r="E188" s="37">
        <f t="shared" si="13"/>
        <v>0</v>
      </c>
      <c r="F188" s="37">
        <v>0</v>
      </c>
      <c r="G188" s="37">
        <v>0</v>
      </c>
      <c r="H188" s="37">
        <v>0</v>
      </c>
      <c r="I188" s="37">
        <v>0</v>
      </c>
      <c r="J188" s="26"/>
      <c r="K188" s="38"/>
      <c r="L188" s="38"/>
      <c r="M188" s="17"/>
      <c r="N188" s="39"/>
      <c r="O188" s="40"/>
      <c r="P188" s="47">
        <v>2022</v>
      </c>
      <c r="Q188" s="96">
        <f t="shared" si="14"/>
        <v>0</v>
      </c>
      <c r="R188" s="20">
        <v>0</v>
      </c>
      <c r="S188" s="20">
        <v>0</v>
      </c>
      <c r="T188" s="20">
        <v>0</v>
      </c>
      <c r="U188" s="20">
        <v>0</v>
      </c>
      <c r="V188" s="129"/>
    </row>
    <row r="189" spans="1:22" s="8" customFormat="1" ht="39" customHeight="1" x14ac:dyDescent="0.2">
      <c r="A189" s="35"/>
      <c r="B189" s="35"/>
      <c r="C189" s="35"/>
      <c r="D189" s="36">
        <v>2023</v>
      </c>
      <c r="E189" s="37">
        <f>SUM(F189:I189)</f>
        <v>24545.5</v>
      </c>
      <c r="F189" s="37">
        <v>1764.7</v>
      </c>
      <c r="G189" s="37">
        <v>22780.799999999999</v>
      </c>
      <c r="H189" s="37">
        <v>0</v>
      </c>
      <c r="I189" s="37">
        <v>0</v>
      </c>
      <c r="J189" s="26"/>
      <c r="K189" s="38"/>
      <c r="L189" s="38"/>
      <c r="M189" s="17"/>
      <c r="N189" s="39"/>
      <c r="O189" s="40"/>
      <c r="P189" s="47">
        <v>2023</v>
      </c>
      <c r="Q189" s="96">
        <f t="shared" si="14"/>
        <v>0</v>
      </c>
      <c r="R189" s="20">
        <v>0</v>
      </c>
      <c r="S189" s="20">
        <v>0</v>
      </c>
      <c r="T189" s="20">
        <v>0</v>
      </c>
      <c r="U189" s="20">
        <v>0</v>
      </c>
      <c r="V189" s="129"/>
    </row>
    <row r="190" spans="1:22" s="8" customFormat="1" ht="39" customHeight="1" x14ac:dyDescent="0.2">
      <c r="A190" s="35"/>
      <c r="B190" s="35"/>
      <c r="C190" s="35"/>
      <c r="D190" s="36">
        <v>2024</v>
      </c>
      <c r="E190" s="37">
        <f t="shared" si="13"/>
        <v>0</v>
      </c>
      <c r="F190" s="37">
        <v>0</v>
      </c>
      <c r="G190" s="37">
        <v>0</v>
      </c>
      <c r="H190" s="37">
        <v>0</v>
      </c>
      <c r="I190" s="37">
        <v>0</v>
      </c>
      <c r="J190" s="26"/>
      <c r="K190" s="38"/>
      <c r="L190" s="38"/>
      <c r="M190" s="17"/>
      <c r="N190" s="39"/>
      <c r="O190" s="40"/>
      <c r="P190" s="47">
        <v>2024</v>
      </c>
      <c r="Q190" s="96">
        <f t="shared" si="14"/>
        <v>0</v>
      </c>
      <c r="R190" s="20">
        <v>0</v>
      </c>
      <c r="S190" s="20">
        <v>0</v>
      </c>
      <c r="T190" s="20">
        <v>0</v>
      </c>
      <c r="U190" s="20">
        <v>0</v>
      </c>
      <c r="V190" s="129"/>
    </row>
    <row r="191" spans="1:22" s="8" customFormat="1" ht="89.25" customHeight="1" x14ac:dyDescent="0.2">
      <c r="A191" s="41"/>
      <c r="B191" s="41"/>
      <c r="C191" s="41"/>
      <c r="D191" s="36">
        <v>2025</v>
      </c>
      <c r="E191" s="37">
        <f t="shared" si="13"/>
        <v>0</v>
      </c>
      <c r="F191" s="37">
        <v>0</v>
      </c>
      <c r="G191" s="37">
        <v>0</v>
      </c>
      <c r="H191" s="37">
        <v>0</v>
      </c>
      <c r="I191" s="37">
        <v>0</v>
      </c>
      <c r="J191" s="42"/>
      <c r="K191" s="43"/>
      <c r="L191" s="43"/>
      <c r="M191" s="21"/>
      <c r="N191" s="44"/>
      <c r="O191" s="45"/>
      <c r="P191" s="47">
        <v>2025</v>
      </c>
      <c r="Q191" s="96">
        <f t="shared" si="14"/>
        <v>0</v>
      </c>
      <c r="R191" s="20">
        <v>0</v>
      </c>
      <c r="S191" s="20">
        <v>0</v>
      </c>
      <c r="T191" s="20">
        <v>0</v>
      </c>
      <c r="U191" s="20">
        <v>0</v>
      </c>
      <c r="V191" s="129"/>
    </row>
    <row r="192" spans="1:22" s="8" customFormat="1" ht="18" customHeight="1" x14ac:dyDescent="0.2">
      <c r="A192" s="79" t="s">
        <v>44</v>
      </c>
      <c r="B192" s="49" t="s">
        <v>340</v>
      </c>
      <c r="C192" s="51">
        <v>2021</v>
      </c>
      <c r="D192" s="36" t="s">
        <v>3</v>
      </c>
      <c r="E192" s="37">
        <f>SUM(E193:E197)</f>
        <v>15000</v>
      </c>
      <c r="F192" s="37">
        <f>SUM(F193:F197)</f>
        <v>1078.4000000000001</v>
      </c>
      <c r="G192" s="37">
        <f>SUM(G193:G197)</f>
        <v>13921.6</v>
      </c>
      <c r="H192" s="37">
        <f>SUM(H193:H197)</f>
        <v>0</v>
      </c>
      <c r="I192" s="37">
        <f>SUM(I193:I197)</f>
        <v>0</v>
      </c>
      <c r="J192" s="49" t="s">
        <v>199</v>
      </c>
      <c r="K192" s="51" t="s">
        <v>90</v>
      </c>
      <c r="L192" s="51" t="s">
        <v>90</v>
      </c>
      <c r="M192" s="52" t="s">
        <v>109</v>
      </c>
      <c r="N192" s="31" t="s">
        <v>341</v>
      </c>
      <c r="O192" s="32"/>
      <c r="P192" s="47" t="s">
        <v>3</v>
      </c>
      <c r="Q192" s="96">
        <f t="shared" si="14"/>
        <v>15000</v>
      </c>
      <c r="R192" s="20">
        <f>SUM(R193:R197)</f>
        <v>1078.4000000000001</v>
      </c>
      <c r="S192" s="20">
        <f>SUM(S193:S197)</f>
        <v>13921.6</v>
      </c>
      <c r="T192" s="20">
        <f>SUM(T193:T197)</f>
        <v>0</v>
      </c>
      <c r="U192" s="20">
        <f>SUM(U193:U197)</f>
        <v>0</v>
      </c>
      <c r="V192" s="129"/>
    </row>
    <row r="193" spans="1:22" s="8" customFormat="1" ht="18" customHeight="1" x14ac:dyDescent="0.2">
      <c r="A193" s="35"/>
      <c r="B193" s="35"/>
      <c r="C193" s="35"/>
      <c r="D193" s="36">
        <v>2021</v>
      </c>
      <c r="E193" s="37">
        <f>SUM(F193:I193)</f>
        <v>15000</v>
      </c>
      <c r="F193" s="37">
        <v>1078.4000000000001</v>
      </c>
      <c r="G193" s="37">
        <v>13921.6</v>
      </c>
      <c r="H193" s="37">
        <v>0</v>
      </c>
      <c r="I193" s="37">
        <v>0</v>
      </c>
      <c r="J193" s="26"/>
      <c r="K193" s="38"/>
      <c r="L193" s="38"/>
      <c r="M193" s="17"/>
      <c r="N193" s="39"/>
      <c r="O193" s="40"/>
      <c r="P193" s="47">
        <v>2021</v>
      </c>
      <c r="Q193" s="96">
        <f t="shared" si="14"/>
        <v>15000</v>
      </c>
      <c r="R193" s="97">
        <v>1078.4000000000001</v>
      </c>
      <c r="S193" s="163">
        <v>13921.6</v>
      </c>
      <c r="T193" s="163">
        <v>0</v>
      </c>
      <c r="U193" s="164">
        <v>0</v>
      </c>
      <c r="V193" s="129"/>
    </row>
    <row r="194" spans="1:22" s="8" customFormat="1" ht="18" customHeight="1" x14ac:dyDescent="0.2">
      <c r="A194" s="35"/>
      <c r="B194" s="35"/>
      <c r="C194" s="35"/>
      <c r="D194" s="36">
        <v>2022</v>
      </c>
      <c r="E194" s="37">
        <f t="shared" si="13"/>
        <v>0</v>
      </c>
      <c r="F194" s="37">
        <v>0</v>
      </c>
      <c r="G194" s="37">
        <v>0</v>
      </c>
      <c r="H194" s="37">
        <v>0</v>
      </c>
      <c r="I194" s="37">
        <v>0</v>
      </c>
      <c r="J194" s="26"/>
      <c r="K194" s="38"/>
      <c r="L194" s="38"/>
      <c r="M194" s="17"/>
      <c r="N194" s="39"/>
      <c r="O194" s="40"/>
      <c r="P194" s="47">
        <v>2022</v>
      </c>
      <c r="Q194" s="96">
        <f t="shared" si="14"/>
        <v>0</v>
      </c>
      <c r="R194" s="20">
        <v>0</v>
      </c>
      <c r="S194" s="20">
        <v>0</v>
      </c>
      <c r="T194" s="20">
        <v>0</v>
      </c>
      <c r="U194" s="20">
        <v>0</v>
      </c>
      <c r="V194" s="129"/>
    </row>
    <row r="195" spans="1:22" s="8" customFormat="1" ht="18" customHeight="1" x14ac:dyDescent="0.2">
      <c r="A195" s="35"/>
      <c r="B195" s="35"/>
      <c r="C195" s="35"/>
      <c r="D195" s="36">
        <v>2023</v>
      </c>
      <c r="E195" s="37">
        <f t="shared" si="13"/>
        <v>0</v>
      </c>
      <c r="F195" s="37">
        <v>0</v>
      </c>
      <c r="G195" s="37">
        <v>0</v>
      </c>
      <c r="H195" s="37">
        <v>0</v>
      </c>
      <c r="I195" s="37">
        <v>0</v>
      </c>
      <c r="J195" s="26"/>
      <c r="K195" s="38"/>
      <c r="L195" s="38"/>
      <c r="M195" s="17"/>
      <c r="N195" s="39"/>
      <c r="O195" s="40"/>
      <c r="P195" s="47">
        <v>2023</v>
      </c>
      <c r="Q195" s="96">
        <f t="shared" si="14"/>
        <v>0</v>
      </c>
      <c r="R195" s="20">
        <v>0</v>
      </c>
      <c r="S195" s="20">
        <v>0</v>
      </c>
      <c r="T195" s="20">
        <v>0</v>
      </c>
      <c r="U195" s="20">
        <v>0</v>
      </c>
      <c r="V195" s="129"/>
    </row>
    <row r="196" spans="1:22" s="8" customFormat="1" ht="18" customHeight="1" x14ac:dyDescent="0.2">
      <c r="A196" s="35"/>
      <c r="B196" s="35"/>
      <c r="C196" s="35"/>
      <c r="D196" s="36">
        <v>2024</v>
      </c>
      <c r="E196" s="37">
        <f t="shared" si="13"/>
        <v>0</v>
      </c>
      <c r="F196" s="37">
        <v>0</v>
      </c>
      <c r="G196" s="37">
        <v>0</v>
      </c>
      <c r="H196" s="37">
        <v>0</v>
      </c>
      <c r="I196" s="37">
        <v>0</v>
      </c>
      <c r="J196" s="26"/>
      <c r="K196" s="38"/>
      <c r="L196" s="38"/>
      <c r="M196" s="17"/>
      <c r="N196" s="39"/>
      <c r="O196" s="40"/>
      <c r="P196" s="47">
        <v>2024</v>
      </c>
      <c r="Q196" s="96">
        <f t="shared" si="14"/>
        <v>0</v>
      </c>
      <c r="R196" s="20">
        <v>0</v>
      </c>
      <c r="S196" s="20">
        <v>0</v>
      </c>
      <c r="T196" s="20">
        <v>0</v>
      </c>
      <c r="U196" s="20">
        <v>0</v>
      </c>
      <c r="V196" s="129"/>
    </row>
    <row r="197" spans="1:22" s="8" customFormat="1" ht="18" customHeight="1" x14ac:dyDescent="0.2">
      <c r="A197" s="41"/>
      <c r="B197" s="41"/>
      <c r="C197" s="41"/>
      <c r="D197" s="36">
        <v>2025</v>
      </c>
      <c r="E197" s="37">
        <f t="shared" si="13"/>
        <v>0</v>
      </c>
      <c r="F197" s="37">
        <v>0</v>
      </c>
      <c r="G197" s="37">
        <v>0</v>
      </c>
      <c r="H197" s="37">
        <v>0</v>
      </c>
      <c r="I197" s="37">
        <v>0</v>
      </c>
      <c r="J197" s="42"/>
      <c r="K197" s="43"/>
      <c r="L197" s="43"/>
      <c r="M197" s="21"/>
      <c r="N197" s="44"/>
      <c r="O197" s="45"/>
      <c r="P197" s="47">
        <v>2025</v>
      </c>
      <c r="Q197" s="96">
        <f t="shared" si="14"/>
        <v>0</v>
      </c>
      <c r="R197" s="20">
        <v>0</v>
      </c>
      <c r="S197" s="20">
        <v>0</v>
      </c>
      <c r="T197" s="20">
        <v>0</v>
      </c>
      <c r="U197" s="20">
        <v>0</v>
      </c>
      <c r="V197" s="129"/>
    </row>
    <row r="198" spans="1:22" s="8" customFormat="1" ht="34.5" customHeight="1" x14ac:dyDescent="0.2">
      <c r="A198" s="79" t="s">
        <v>200</v>
      </c>
      <c r="B198" s="49" t="s">
        <v>342</v>
      </c>
      <c r="C198" s="51">
        <v>2025</v>
      </c>
      <c r="D198" s="36" t="s">
        <v>3</v>
      </c>
      <c r="E198" s="37">
        <f>SUM(E199:E203)</f>
        <v>15000</v>
      </c>
      <c r="F198" s="37">
        <f>F199+F200+F201+F202+F203</f>
        <v>1078.4000000000001</v>
      </c>
      <c r="G198" s="37">
        <f>G199+G200+G201+G202+G203</f>
        <v>13921.6</v>
      </c>
      <c r="H198" s="37">
        <f>H199+H200+H201+H202+H203</f>
        <v>0</v>
      </c>
      <c r="I198" s="37">
        <f>I199+I200+I201+I202+I203</f>
        <v>0</v>
      </c>
      <c r="J198" s="49" t="s">
        <v>201</v>
      </c>
      <c r="K198" s="51" t="s">
        <v>90</v>
      </c>
      <c r="L198" s="51" t="s">
        <v>90</v>
      </c>
      <c r="M198" s="52" t="s">
        <v>109</v>
      </c>
      <c r="N198" s="31" t="s">
        <v>343</v>
      </c>
      <c r="O198" s="32"/>
      <c r="P198" s="47" t="s">
        <v>3</v>
      </c>
      <c r="Q198" s="96">
        <f t="shared" si="14"/>
        <v>0</v>
      </c>
      <c r="R198" s="20">
        <f>SUM(R199:R203)</f>
        <v>0</v>
      </c>
      <c r="S198" s="20">
        <f>SUM(S199:S203)</f>
        <v>0</v>
      </c>
      <c r="T198" s="20">
        <f>SUM(T199:T203)</f>
        <v>0</v>
      </c>
      <c r="U198" s="20">
        <f>SUM(U199:U203)</f>
        <v>0</v>
      </c>
      <c r="V198" s="129"/>
    </row>
    <row r="199" spans="1:22" s="8" customFormat="1" ht="34.5" customHeight="1" x14ac:dyDescent="0.2">
      <c r="A199" s="35"/>
      <c r="B199" s="98"/>
      <c r="C199" s="27"/>
      <c r="D199" s="36">
        <v>2021</v>
      </c>
      <c r="E199" s="37">
        <f>F199+G199+H199+I199</f>
        <v>0</v>
      </c>
      <c r="F199" s="37">
        <v>0</v>
      </c>
      <c r="G199" s="37">
        <v>0</v>
      </c>
      <c r="H199" s="37">
        <v>0</v>
      </c>
      <c r="I199" s="37">
        <v>0</v>
      </c>
      <c r="J199" s="26"/>
      <c r="K199" s="38"/>
      <c r="L199" s="38"/>
      <c r="M199" s="17"/>
      <c r="N199" s="39"/>
      <c r="O199" s="40"/>
      <c r="P199" s="47">
        <v>2021</v>
      </c>
      <c r="Q199" s="96">
        <f t="shared" si="14"/>
        <v>0</v>
      </c>
      <c r="R199" s="20">
        <v>0</v>
      </c>
      <c r="S199" s="20">
        <v>0</v>
      </c>
      <c r="T199" s="20">
        <v>0</v>
      </c>
      <c r="U199" s="20">
        <v>0</v>
      </c>
      <c r="V199" s="129"/>
    </row>
    <row r="200" spans="1:22" s="8" customFormat="1" ht="34.5" customHeight="1" x14ac:dyDescent="0.2">
      <c r="A200" s="35"/>
      <c r="B200" s="98"/>
      <c r="C200" s="27"/>
      <c r="D200" s="36">
        <v>2022</v>
      </c>
      <c r="E200" s="37">
        <f>F200+G200+H200+I200</f>
        <v>0</v>
      </c>
      <c r="F200" s="37">
        <v>0</v>
      </c>
      <c r="G200" s="37">
        <v>0</v>
      </c>
      <c r="H200" s="37">
        <v>0</v>
      </c>
      <c r="I200" s="37">
        <v>0</v>
      </c>
      <c r="J200" s="26"/>
      <c r="K200" s="38"/>
      <c r="L200" s="38"/>
      <c r="M200" s="17"/>
      <c r="N200" s="39"/>
      <c r="O200" s="40"/>
      <c r="P200" s="47">
        <v>2022</v>
      </c>
      <c r="Q200" s="96">
        <f t="shared" si="14"/>
        <v>0</v>
      </c>
      <c r="R200" s="20">
        <v>0</v>
      </c>
      <c r="S200" s="20">
        <v>0</v>
      </c>
      <c r="T200" s="20">
        <v>0</v>
      </c>
      <c r="U200" s="20">
        <v>0</v>
      </c>
      <c r="V200" s="129"/>
    </row>
    <row r="201" spans="1:22" s="8" customFormat="1" ht="34.5" customHeight="1" x14ac:dyDescent="0.2">
      <c r="A201" s="35"/>
      <c r="B201" s="98"/>
      <c r="C201" s="27"/>
      <c r="D201" s="36">
        <v>2023</v>
      </c>
      <c r="E201" s="37">
        <f>F201+G201+H201+I201</f>
        <v>0</v>
      </c>
      <c r="F201" s="37">
        <v>0</v>
      </c>
      <c r="G201" s="37">
        <v>0</v>
      </c>
      <c r="H201" s="37">
        <v>0</v>
      </c>
      <c r="I201" s="37">
        <v>0</v>
      </c>
      <c r="J201" s="26"/>
      <c r="K201" s="38"/>
      <c r="L201" s="38"/>
      <c r="M201" s="17"/>
      <c r="N201" s="39"/>
      <c r="O201" s="40"/>
      <c r="P201" s="47">
        <v>2023</v>
      </c>
      <c r="Q201" s="96">
        <f t="shared" si="14"/>
        <v>0</v>
      </c>
      <c r="R201" s="20">
        <v>0</v>
      </c>
      <c r="S201" s="20">
        <v>0</v>
      </c>
      <c r="T201" s="20">
        <v>0</v>
      </c>
      <c r="U201" s="20">
        <v>0</v>
      </c>
      <c r="V201" s="129"/>
    </row>
    <row r="202" spans="1:22" s="8" customFormat="1" ht="34.5" customHeight="1" x14ac:dyDescent="0.2">
      <c r="A202" s="35"/>
      <c r="B202" s="98"/>
      <c r="C202" s="27"/>
      <c r="D202" s="36">
        <v>2024</v>
      </c>
      <c r="E202" s="37">
        <f>F202+G202+H202+I202</f>
        <v>0</v>
      </c>
      <c r="F202" s="37">
        <v>0</v>
      </c>
      <c r="G202" s="37">
        <v>0</v>
      </c>
      <c r="H202" s="37">
        <v>0</v>
      </c>
      <c r="I202" s="37">
        <v>0</v>
      </c>
      <c r="J202" s="26"/>
      <c r="K202" s="38"/>
      <c r="L202" s="38"/>
      <c r="M202" s="17"/>
      <c r="N202" s="39"/>
      <c r="O202" s="40"/>
      <c r="P202" s="47">
        <v>2024</v>
      </c>
      <c r="Q202" s="96">
        <f t="shared" si="14"/>
        <v>0</v>
      </c>
      <c r="R202" s="20">
        <v>0</v>
      </c>
      <c r="S202" s="20">
        <v>0</v>
      </c>
      <c r="T202" s="20">
        <v>0</v>
      </c>
      <c r="U202" s="20">
        <v>0</v>
      </c>
      <c r="V202" s="129"/>
    </row>
    <row r="203" spans="1:22" s="8" customFormat="1" ht="115.5" customHeight="1" x14ac:dyDescent="0.2">
      <c r="A203" s="41"/>
      <c r="B203" s="99"/>
      <c r="C203" s="100"/>
      <c r="D203" s="36">
        <v>2025</v>
      </c>
      <c r="E203" s="37">
        <f>F203+G203+H203+I203</f>
        <v>15000</v>
      </c>
      <c r="F203" s="37">
        <v>1078.4000000000001</v>
      </c>
      <c r="G203" s="37">
        <v>13921.6</v>
      </c>
      <c r="H203" s="37">
        <v>0</v>
      </c>
      <c r="I203" s="37">
        <v>0</v>
      </c>
      <c r="J203" s="42"/>
      <c r="K203" s="43"/>
      <c r="L203" s="43"/>
      <c r="M203" s="21"/>
      <c r="N203" s="44"/>
      <c r="O203" s="45"/>
      <c r="P203" s="47">
        <v>2025</v>
      </c>
      <c r="Q203" s="96">
        <f t="shared" si="14"/>
        <v>0</v>
      </c>
      <c r="R203" s="20">
        <v>0</v>
      </c>
      <c r="S203" s="20">
        <v>0</v>
      </c>
      <c r="T203" s="20">
        <v>0</v>
      </c>
      <c r="U203" s="20">
        <v>0</v>
      </c>
      <c r="V203" s="129"/>
    </row>
    <row r="204" spans="1:22" s="8" customFormat="1" ht="15.75" customHeight="1" x14ac:dyDescent="0.2">
      <c r="A204" s="79" t="s">
        <v>46</v>
      </c>
      <c r="B204" s="49" t="s">
        <v>344</v>
      </c>
      <c r="C204" s="51" t="s">
        <v>45</v>
      </c>
      <c r="D204" s="36" t="s">
        <v>3</v>
      </c>
      <c r="E204" s="37">
        <f>SUM(E205:E209)</f>
        <v>43357</v>
      </c>
      <c r="F204" s="37">
        <f>SUM(F205:F209)</f>
        <v>0</v>
      </c>
      <c r="G204" s="37">
        <f>SUM(G205:G209)</f>
        <v>0</v>
      </c>
      <c r="H204" s="37">
        <f>SUM(H205:H209)</f>
        <v>0</v>
      </c>
      <c r="I204" s="37">
        <f>SUM(I205:I209)</f>
        <v>43357</v>
      </c>
      <c r="J204" s="49" t="s">
        <v>202</v>
      </c>
      <c r="K204" s="51" t="s">
        <v>164</v>
      </c>
      <c r="L204" s="51" t="s">
        <v>93</v>
      </c>
      <c r="M204" s="52" t="s">
        <v>203</v>
      </c>
      <c r="N204" s="31" t="s">
        <v>345</v>
      </c>
      <c r="O204" s="32"/>
      <c r="P204" s="47" t="s">
        <v>3</v>
      </c>
      <c r="Q204" s="96">
        <f t="shared" si="14"/>
        <v>32957</v>
      </c>
      <c r="R204" s="20">
        <f>SUM(R205:R209)</f>
        <v>0</v>
      </c>
      <c r="S204" s="20">
        <f>SUM(S205:S209)</f>
        <v>0</v>
      </c>
      <c r="T204" s="20">
        <f>SUM(T205:T209)</f>
        <v>0</v>
      </c>
      <c r="U204" s="20">
        <f>SUM(U205:U209)</f>
        <v>32957</v>
      </c>
      <c r="V204" s="129"/>
    </row>
    <row r="205" spans="1:22" s="8" customFormat="1" ht="15.75" customHeight="1" x14ac:dyDescent="0.2">
      <c r="A205" s="35"/>
      <c r="B205" s="35"/>
      <c r="C205" s="35"/>
      <c r="D205" s="36">
        <v>2021</v>
      </c>
      <c r="E205" s="37">
        <f t="shared" ref="E205:E215" si="16">SUM(F205:I205)</f>
        <v>25885</v>
      </c>
      <c r="F205" s="37">
        <v>0</v>
      </c>
      <c r="G205" s="37">
        <v>0</v>
      </c>
      <c r="H205" s="37">
        <v>0</v>
      </c>
      <c r="I205" s="37">
        <f>6700+6700+7500+1985+3000</f>
        <v>25885</v>
      </c>
      <c r="J205" s="26"/>
      <c r="K205" s="38"/>
      <c r="L205" s="38"/>
      <c r="M205" s="17"/>
      <c r="N205" s="39"/>
      <c r="O205" s="40"/>
      <c r="P205" s="47">
        <v>2021</v>
      </c>
      <c r="Q205" s="20">
        <f t="shared" si="14"/>
        <v>25885</v>
      </c>
      <c r="R205" s="163">
        <v>0</v>
      </c>
      <c r="S205" s="163">
        <v>0</v>
      </c>
      <c r="T205" s="163">
        <v>0</v>
      </c>
      <c r="U205" s="164">
        <v>25885</v>
      </c>
      <c r="V205" s="129"/>
    </row>
    <row r="206" spans="1:22" s="8" customFormat="1" ht="15.75" customHeight="1" x14ac:dyDescent="0.2">
      <c r="A206" s="35"/>
      <c r="B206" s="35"/>
      <c r="C206" s="35"/>
      <c r="D206" s="36">
        <v>2022</v>
      </c>
      <c r="E206" s="37">
        <f t="shared" si="16"/>
        <v>17472</v>
      </c>
      <c r="F206" s="37">
        <v>0</v>
      </c>
      <c r="G206" s="37">
        <v>0</v>
      </c>
      <c r="H206" s="37">
        <v>0</v>
      </c>
      <c r="I206" s="37">
        <f>6700+6700+4072</f>
        <v>17472</v>
      </c>
      <c r="J206" s="26"/>
      <c r="K206" s="38"/>
      <c r="L206" s="38"/>
      <c r="M206" s="17"/>
      <c r="N206" s="39"/>
      <c r="O206" s="40"/>
      <c r="P206" s="47">
        <v>2022</v>
      </c>
      <c r="Q206" s="20">
        <f t="shared" si="14"/>
        <v>7072</v>
      </c>
      <c r="R206" s="20">
        <v>0</v>
      </c>
      <c r="S206" s="20">
        <v>0</v>
      </c>
      <c r="T206" s="20">
        <v>0</v>
      </c>
      <c r="U206" s="20">
        <v>7072</v>
      </c>
      <c r="V206" s="129"/>
    </row>
    <row r="207" spans="1:22" s="8" customFormat="1" ht="15.75" customHeight="1" x14ac:dyDescent="0.2">
      <c r="A207" s="35"/>
      <c r="B207" s="35"/>
      <c r="C207" s="35"/>
      <c r="D207" s="36">
        <v>2023</v>
      </c>
      <c r="E207" s="37">
        <f t="shared" si="16"/>
        <v>0</v>
      </c>
      <c r="F207" s="37">
        <v>0</v>
      </c>
      <c r="G207" s="37">
        <v>0</v>
      </c>
      <c r="H207" s="37">
        <v>0</v>
      </c>
      <c r="I207" s="37">
        <v>0</v>
      </c>
      <c r="J207" s="26"/>
      <c r="K207" s="38"/>
      <c r="L207" s="38"/>
      <c r="M207" s="17"/>
      <c r="N207" s="39"/>
      <c r="O207" s="40"/>
      <c r="P207" s="47">
        <v>2023</v>
      </c>
      <c r="Q207" s="20">
        <f t="shared" si="14"/>
        <v>0</v>
      </c>
      <c r="R207" s="20">
        <v>0</v>
      </c>
      <c r="S207" s="20">
        <v>0</v>
      </c>
      <c r="T207" s="20">
        <v>0</v>
      </c>
      <c r="U207" s="20">
        <v>0</v>
      </c>
      <c r="V207" s="129"/>
    </row>
    <row r="208" spans="1:22" s="8" customFormat="1" ht="15.75" customHeight="1" x14ac:dyDescent="0.2">
      <c r="A208" s="35"/>
      <c r="B208" s="35"/>
      <c r="C208" s="35"/>
      <c r="D208" s="36">
        <v>2024</v>
      </c>
      <c r="E208" s="37">
        <f t="shared" si="16"/>
        <v>0</v>
      </c>
      <c r="F208" s="37">
        <v>0</v>
      </c>
      <c r="G208" s="37">
        <v>0</v>
      </c>
      <c r="H208" s="37">
        <v>0</v>
      </c>
      <c r="I208" s="37">
        <v>0</v>
      </c>
      <c r="J208" s="26"/>
      <c r="K208" s="38"/>
      <c r="L208" s="38"/>
      <c r="M208" s="17"/>
      <c r="N208" s="39"/>
      <c r="O208" s="40"/>
      <c r="P208" s="47">
        <v>2024</v>
      </c>
      <c r="Q208" s="20">
        <f t="shared" si="14"/>
        <v>0</v>
      </c>
      <c r="R208" s="20">
        <v>0</v>
      </c>
      <c r="S208" s="20">
        <v>0</v>
      </c>
      <c r="T208" s="20">
        <v>0</v>
      </c>
      <c r="U208" s="20">
        <v>0</v>
      </c>
      <c r="V208" s="129"/>
    </row>
    <row r="209" spans="1:22" s="8" customFormat="1" ht="66.75" customHeight="1" x14ac:dyDescent="0.2">
      <c r="A209" s="41"/>
      <c r="B209" s="41"/>
      <c r="C209" s="41"/>
      <c r="D209" s="36">
        <v>2025</v>
      </c>
      <c r="E209" s="37">
        <f t="shared" si="16"/>
        <v>0</v>
      </c>
      <c r="F209" s="37">
        <v>0</v>
      </c>
      <c r="G209" s="37">
        <v>0</v>
      </c>
      <c r="H209" s="37">
        <v>0</v>
      </c>
      <c r="I209" s="37">
        <v>0</v>
      </c>
      <c r="J209" s="42"/>
      <c r="K209" s="43"/>
      <c r="L209" s="43"/>
      <c r="M209" s="21"/>
      <c r="N209" s="44"/>
      <c r="O209" s="45"/>
      <c r="P209" s="47">
        <v>2025</v>
      </c>
      <c r="Q209" s="20">
        <f t="shared" si="14"/>
        <v>0</v>
      </c>
      <c r="R209" s="20">
        <v>0</v>
      </c>
      <c r="S209" s="20">
        <v>0</v>
      </c>
      <c r="T209" s="20">
        <v>0</v>
      </c>
      <c r="U209" s="20">
        <v>0</v>
      </c>
      <c r="V209" s="129"/>
    </row>
    <row r="210" spans="1:22" s="8" customFormat="1" ht="129" customHeight="1" x14ac:dyDescent="0.2">
      <c r="A210" s="79" t="s">
        <v>47</v>
      </c>
      <c r="B210" s="49" t="s">
        <v>346</v>
      </c>
      <c r="C210" s="51" t="s">
        <v>62</v>
      </c>
      <c r="D210" s="36" t="s">
        <v>3</v>
      </c>
      <c r="E210" s="37">
        <f>SUM(E211:E215)</f>
        <v>387529.84</v>
      </c>
      <c r="F210" s="37">
        <f>SUM(F211:F215)</f>
        <v>215025.24</v>
      </c>
      <c r="G210" s="37">
        <f>SUM(G211:G215)</f>
        <v>54405.599999999999</v>
      </c>
      <c r="H210" s="37">
        <f>SUM(H211:H215)</f>
        <v>0</v>
      </c>
      <c r="I210" s="37">
        <f>SUM(I211:I215)</f>
        <v>118099</v>
      </c>
      <c r="J210" s="49" t="s">
        <v>347</v>
      </c>
      <c r="K210" s="51" t="s">
        <v>95</v>
      </c>
      <c r="L210" s="51" t="s">
        <v>93</v>
      </c>
      <c r="M210" s="52" t="s">
        <v>204</v>
      </c>
      <c r="N210" s="74" t="s">
        <v>348</v>
      </c>
      <c r="O210" s="75"/>
      <c r="P210" s="47" t="s">
        <v>3</v>
      </c>
      <c r="Q210" s="20">
        <f t="shared" si="14"/>
        <v>166198.44</v>
      </c>
      <c r="R210" s="20">
        <f>SUM(R211:R215)</f>
        <v>166198.44</v>
      </c>
      <c r="S210" s="20">
        <f>SUM(S211:S215)</f>
        <v>0</v>
      </c>
      <c r="T210" s="20">
        <f>SUM(T211:T215)</f>
        <v>0</v>
      </c>
      <c r="U210" s="20">
        <f>SUM(U211:U215)</f>
        <v>0</v>
      </c>
      <c r="V210" s="129"/>
    </row>
    <row r="211" spans="1:22" s="8" customFormat="1" ht="129" customHeight="1" x14ac:dyDescent="0.2">
      <c r="A211" s="35"/>
      <c r="B211" s="101"/>
      <c r="C211" s="35"/>
      <c r="D211" s="36">
        <v>2021</v>
      </c>
      <c r="E211" s="37">
        <f>SUM(F211:I211)</f>
        <v>79009.34</v>
      </c>
      <c r="F211" s="37">
        <v>54009.34</v>
      </c>
      <c r="G211" s="37">
        <v>0</v>
      </c>
      <c r="H211" s="37">
        <v>0</v>
      </c>
      <c r="I211" s="37">
        <v>25000</v>
      </c>
      <c r="J211" s="26"/>
      <c r="K211" s="38"/>
      <c r="L211" s="38"/>
      <c r="M211" s="17"/>
      <c r="N211" s="73"/>
      <c r="O211" s="76"/>
      <c r="P211" s="47">
        <v>2021</v>
      </c>
      <c r="Q211" s="20">
        <f t="shared" si="14"/>
        <v>54009.34</v>
      </c>
      <c r="R211" s="20">
        <v>54009.34</v>
      </c>
      <c r="S211" s="20">
        <v>0</v>
      </c>
      <c r="T211" s="20">
        <v>0</v>
      </c>
      <c r="U211" s="20">
        <v>0</v>
      </c>
      <c r="V211" s="129"/>
    </row>
    <row r="212" spans="1:22" s="8" customFormat="1" ht="129" customHeight="1" x14ac:dyDescent="0.2">
      <c r="A212" s="35"/>
      <c r="B212" s="101"/>
      <c r="C212" s="35"/>
      <c r="D212" s="36">
        <v>2022</v>
      </c>
      <c r="E212" s="37">
        <f>SUM(F212:I212)</f>
        <v>112849.2</v>
      </c>
      <c r="F212" s="37">
        <v>52849.2</v>
      </c>
      <c r="G212" s="37">
        <v>20000</v>
      </c>
      <c r="H212" s="37">
        <v>0</v>
      </c>
      <c r="I212" s="37">
        <v>40000</v>
      </c>
      <c r="J212" s="26"/>
      <c r="K212" s="38"/>
      <c r="L212" s="38"/>
      <c r="M212" s="17"/>
      <c r="N212" s="73"/>
      <c r="O212" s="76"/>
      <c r="P212" s="47">
        <v>2022</v>
      </c>
      <c r="Q212" s="20">
        <f t="shared" si="14"/>
        <v>54827.3</v>
      </c>
      <c r="R212" s="48">
        <v>54827.3</v>
      </c>
      <c r="S212" s="20">
        <v>0</v>
      </c>
      <c r="T212" s="20">
        <v>0</v>
      </c>
      <c r="U212" s="20">
        <v>0</v>
      </c>
      <c r="V212" s="129"/>
    </row>
    <row r="213" spans="1:22" s="8" customFormat="1" ht="129" customHeight="1" x14ac:dyDescent="0.2">
      <c r="A213" s="35"/>
      <c r="B213" s="101"/>
      <c r="C213" s="35"/>
      <c r="D213" s="36">
        <v>2023</v>
      </c>
      <c r="E213" s="37">
        <f>SUM(F213:I213)</f>
        <v>117448.1</v>
      </c>
      <c r="F213" s="37">
        <v>52448.1</v>
      </c>
      <c r="G213" s="37">
        <v>20000</v>
      </c>
      <c r="H213" s="37">
        <v>0</v>
      </c>
      <c r="I213" s="37">
        <v>45000</v>
      </c>
      <c r="J213" s="26"/>
      <c r="K213" s="38"/>
      <c r="L213" s="38"/>
      <c r="M213" s="17"/>
      <c r="N213" s="73"/>
      <c r="O213" s="76"/>
      <c r="P213" s="47">
        <v>2023</v>
      </c>
      <c r="Q213" s="20">
        <f t="shared" si="14"/>
        <v>57361.8</v>
      </c>
      <c r="R213" s="20">
        <v>57361.8</v>
      </c>
      <c r="S213" s="20">
        <v>0</v>
      </c>
      <c r="T213" s="20">
        <v>0</v>
      </c>
      <c r="U213" s="20">
        <v>0</v>
      </c>
      <c r="V213" s="170" t="s">
        <v>280</v>
      </c>
    </row>
    <row r="214" spans="1:22" s="8" customFormat="1" ht="129" customHeight="1" x14ac:dyDescent="0.2">
      <c r="A214" s="35"/>
      <c r="B214" s="101"/>
      <c r="C214" s="35"/>
      <c r="D214" s="36">
        <v>2024</v>
      </c>
      <c r="E214" s="37">
        <f>SUM(F214:I214)</f>
        <v>78223.199999999997</v>
      </c>
      <c r="F214" s="37">
        <v>55718.6</v>
      </c>
      <c r="G214" s="37">
        <v>14405.6</v>
      </c>
      <c r="H214" s="37">
        <v>0</v>
      </c>
      <c r="I214" s="37">
        <v>8099</v>
      </c>
      <c r="J214" s="26"/>
      <c r="K214" s="38"/>
      <c r="L214" s="38"/>
      <c r="M214" s="17"/>
      <c r="N214" s="73"/>
      <c r="O214" s="76"/>
      <c r="P214" s="47">
        <v>2024</v>
      </c>
      <c r="Q214" s="20">
        <f t="shared" si="14"/>
        <v>0</v>
      </c>
      <c r="R214" s="20">
        <v>0</v>
      </c>
      <c r="S214" s="20">
        <v>0</v>
      </c>
      <c r="T214" s="20">
        <v>0</v>
      </c>
      <c r="U214" s="20">
        <v>0</v>
      </c>
      <c r="V214" s="129"/>
    </row>
    <row r="215" spans="1:22" s="8" customFormat="1" ht="129" customHeight="1" x14ac:dyDescent="0.2">
      <c r="A215" s="41"/>
      <c r="B215" s="102"/>
      <c r="C215" s="41"/>
      <c r="D215" s="36">
        <v>2025</v>
      </c>
      <c r="E215" s="37">
        <f t="shared" si="16"/>
        <v>0</v>
      </c>
      <c r="F215" s="37">
        <v>0</v>
      </c>
      <c r="G215" s="37">
        <v>0</v>
      </c>
      <c r="H215" s="37">
        <v>0</v>
      </c>
      <c r="I215" s="37">
        <v>0</v>
      </c>
      <c r="J215" s="42"/>
      <c r="K215" s="43"/>
      <c r="L215" s="43"/>
      <c r="M215" s="17"/>
      <c r="N215" s="69"/>
      <c r="O215" s="78"/>
      <c r="P215" s="47">
        <v>2025</v>
      </c>
      <c r="Q215" s="20">
        <f t="shared" si="14"/>
        <v>0</v>
      </c>
      <c r="R215" s="20">
        <v>0</v>
      </c>
      <c r="S215" s="20">
        <v>0</v>
      </c>
      <c r="T215" s="20">
        <v>0</v>
      </c>
      <c r="U215" s="20">
        <v>0</v>
      </c>
      <c r="V215" s="129"/>
    </row>
    <row r="216" spans="1:22" s="8" customFormat="1" ht="88.5" customHeight="1" x14ac:dyDescent="0.2">
      <c r="A216" s="79" t="s">
        <v>48</v>
      </c>
      <c r="B216" s="49" t="s">
        <v>349</v>
      </c>
      <c r="C216" s="103" t="s">
        <v>165</v>
      </c>
      <c r="D216" s="36" t="s">
        <v>3</v>
      </c>
      <c r="E216" s="37">
        <f>SUM(E217:E221)</f>
        <v>644543.19999999995</v>
      </c>
      <c r="F216" s="37">
        <f>F217+F218+F219+F220+F221</f>
        <v>546316</v>
      </c>
      <c r="G216" s="37">
        <f>G217+G218+G219+G220+G221</f>
        <v>71000</v>
      </c>
      <c r="H216" s="37">
        <f>H217+H218+H219+H220+H221</f>
        <v>27227.200000000001</v>
      </c>
      <c r="I216" s="37">
        <f>I217+I218+I219+I220+I221</f>
        <v>0</v>
      </c>
      <c r="J216" s="49" t="s">
        <v>205</v>
      </c>
      <c r="K216" s="51" t="s">
        <v>89</v>
      </c>
      <c r="L216" s="81" t="s">
        <v>86</v>
      </c>
      <c r="M216" s="72" t="s">
        <v>261</v>
      </c>
      <c r="N216" s="31" t="s">
        <v>350</v>
      </c>
      <c r="O216" s="32"/>
      <c r="P216" s="47" t="s">
        <v>3</v>
      </c>
      <c r="Q216" s="20">
        <f t="shared" ref="Q216:Q222" si="17">R216+S216+T216+U216</f>
        <v>364381.19999999995</v>
      </c>
      <c r="R216" s="20">
        <f>SUM(R217:R221)</f>
        <v>280162.09999999998</v>
      </c>
      <c r="S216" s="20">
        <f>SUM(S217:S221)</f>
        <v>71000</v>
      </c>
      <c r="T216" s="20">
        <f>SUM(T217:T221)</f>
        <v>13219.1</v>
      </c>
      <c r="U216" s="20">
        <f>SUM(U217:U221)</f>
        <v>0</v>
      </c>
      <c r="V216" s="129"/>
    </row>
    <row r="217" spans="1:22" s="8" customFormat="1" ht="88.5" customHeight="1" x14ac:dyDescent="0.2">
      <c r="A217" s="35"/>
      <c r="B217" s="35"/>
      <c r="C217" s="104"/>
      <c r="D217" s="36">
        <v>2021</v>
      </c>
      <c r="E217" s="37">
        <f>F217+G217+H217+I217</f>
        <v>100000</v>
      </c>
      <c r="F217" s="37">
        <v>29000</v>
      </c>
      <c r="G217" s="37">
        <v>71000</v>
      </c>
      <c r="H217" s="37">
        <v>0</v>
      </c>
      <c r="I217" s="37">
        <v>0</v>
      </c>
      <c r="J217" s="26"/>
      <c r="K217" s="38"/>
      <c r="L217" s="82"/>
      <c r="M217" s="11"/>
      <c r="N217" s="39"/>
      <c r="O217" s="40"/>
      <c r="P217" s="47">
        <v>2021</v>
      </c>
      <c r="Q217" s="20">
        <f t="shared" si="17"/>
        <v>100000</v>
      </c>
      <c r="R217" s="169">
        <v>29000</v>
      </c>
      <c r="S217" s="169">
        <v>71000</v>
      </c>
      <c r="T217" s="20">
        <v>0</v>
      </c>
      <c r="U217" s="20">
        <v>0</v>
      </c>
      <c r="V217" s="129"/>
    </row>
    <row r="218" spans="1:22" s="8" customFormat="1" ht="88.5" customHeight="1" x14ac:dyDescent="0.2">
      <c r="A218" s="35"/>
      <c r="B218" s="35"/>
      <c r="C218" s="104"/>
      <c r="D218" s="36">
        <v>2022</v>
      </c>
      <c r="E218" s="37">
        <f>F218+G218+H218+I218</f>
        <v>266020.09999999998</v>
      </c>
      <c r="F218" s="37">
        <v>252719.1</v>
      </c>
      <c r="G218" s="37">
        <v>0</v>
      </c>
      <c r="H218" s="37">
        <v>13301</v>
      </c>
      <c r="I218" s="37">
        <v>0</v>
      </c>
      <c r="J218" s="26"/>
      <c r="K218" s="38"/>
      <c r="L218" s="82"/>
      <c r="M218" s="11"/>
      <c r="N218" s="39"/>
      <c r="O218" s="40"/>
      <c r="P218" s="47">
        <v>2022</v>
      </c>
      <c r="Q218" s="20">
        <f t="shared" si="17"/>
        <v>264381.2</v>
      </c>
      <c r="R218" s="106">
        <v>251162.1</v>
      </c>
      <c r="S218" s="20">
        <v>0</v>
      </c>
      <c r="T218" s="106">
        <v>13219.1</v>
      </c>
      <c r="U218" s="20">
        <v>0</v>
      </c>
      <c r="V218" s="129"/>
    </row>
    <row r="219" spans="1:22" s="8" customFormat="1" ht="111.75" customHeight="1" x14ac:dyDescent="0.2">
      <c r="A219" s="35"/>
      <c r="B219" s="35"/>
      <c r="C219" s="104"/>
      <c r="D219" s="36">
        <v>2023</v>
      </c>
      <c r="E219" s="37">
        <f>F219+G219+H219+I219</f>
        <v>278523.10000000003</v>
      </c>
      <c r="F219" s="37">
        <v>264596.90000000002</v>
      </c>
      <c r="G219" s="37">
        <v>0</v>
      </c>
      <c r="H219" s="37">
        <v>13926.2</v>
      </c>
      <c r="I219" s="37">
        <v>0</v>
      </c>
      <c r="J219" s="26"/>
      <c r="K219" s="38"/>
      <c r="L219" s="82"/>
      <c r="M219" s="11"/>
      <c r="N219" s="39"/>
      <c r="O219" s="40"/>
      <c r="P219" s="47">
        <v>2023</v>
      </c>
      <c r="Q219" s="20">
        <f t="shared" si="17"/>
        <v>0</v>
      </c>
      <c r="R219" s="20">
        <f>SUM(S219:V219)</f>
        <v>0</v>
      </c>
      <c r="S219" s="20">
        <f t="shared" ref="S219:U221" si="18">SUM(T219:W219)</f>
        <v>0</v>
      </c>
      <c r="T219" s="20">
        <f t="shared" si="18"/>
        <v>0</v>
      </c>
      <c r="U219" s="20">
        <f t="shared" si="18"/>
        <v>0</v>
      </c>
      <c r="V219" s="129"/>
    </row>
    <row r="220" spans="1:22" s="8" customFormat="1" ht="99.75" customHeight="1" x14ac:dyDescent="0.2">
      <c r="A220" s="35"/>
      <c r="B220" s="35"/>
      <c r="C220" s="104"/>
      <c r="D220" s="36">
        <v>2024</v>
      </c>
      <c r="E220" s="37">
        <f>F220+G220+H220+I220</f>
        <v>0</v>
      </c>
      <c r="F220" s="37">
        <v>0</v>
      </c>
      <c r="G220" s="37">
        <v>0</v>
      </c>
      <c r="H220" s="37">
        <v>0</v>
      </c>
      <c r="I220" s="37">
        <v>0</v>
      </c>
      <c r="J220" s="26"/>
      <c r="K220" s="38"/>
      <c r="L220" s="82"/>
      <c r="M220" s="11"/>
      <c r="N220" s="39"/>
      <c r="O220" s="40"/>
      <c r="P220" s="47">
        <v>2024</v>
      </c>
      <c r="Q220" s="20">
        <f t="shared" si="17"/>
        <v>0</v>
      </c>
      <c r="R220" s="20">
        <f>SUM(S220:V220)</f>
        <v>0</v>
      </c>
      <c r="S220" s="20">
        <f t="shared" si="18"/>
        <v>0</v>
      </c>
      <c r="T220" s="20">
        <f t="shared" si="18"/>
        <v>0</v>
      </c>
      <c r="U220" s="20">
        <f t="shared" si="18"/>
        <v>0</v>
      </c>
      <c r="V220" s="129"/>
    </row>
    <row r="221" spans="1:22" s="8" customFormat="1" ht="390" customHeight="1" x14ac:dyDescent="0.2">
      <c r="A221" s="41"/>
      <c r="B221" s="41"/>
      <c r="C221" s="105"/>
      <c r="D221" s="36">
        <v>2025</v>
      </c>
      <c r="E221" s="37">
        <f>F221+G221+H221+I221</f>
        <v>0</v>
      </c>
      <c r="F221" s="37">
        <v>0</v>
      </c>
      <c r="G221" s="37">
        <v>0</v>
      </c>
      <c r="H221" s="37">
        <v>0</v>
      </c>
      <c r="I221" s="37">
        <v>0</v>
      </c>
      <c r="J221" s="42"/>
      <c r="K221" s="43"/>
      <c r="L221" s="83"/>
      <c r="M221" s="11"/>
      <c r="N221" s="44"/>
      <c r="O221" s="45"/>
      <c r="P221" s="47">
        <v>2025</v>
      </c>
      <c r="Q221" s="20">
        <f t="shared" si="17"/>
        <v>0</v>
      </c>
      <c r="R221" s="20">
        <f>SUM(S221:V221)</f>
        <v>0</v>
      </c>
      <c r="S221" s="20">
        <f t="shared" si="18"/>
        <v>0</v>
      </c>
      <c r="T221" s="20">
        <f t="shared" si="18"/>
        <v>0</v>
      </c>
      <c r="U221" s="20">
        <f t="shared" si="18"/>
        <v>0</v>
      </c>
      <c r="V221" s="129"/>
    </row>
    <row r="222" spans="1:22" s="8" customFormat="1" ht="52.5" customHeight="1" x14ac:dyDescent="0.2">
      <c r="A222" s="79" t="s">
        <v>50</v>
      </c>
      <c r="B222" s="49" t="s">
        <v>351</v>
      </c>
      <c r="C222" s="51" t="s">
        <v>49</v>
      </c>
      <c r="D222" s="36" t="s">
        <v>3</v>
      </c>
      <c r="E222" s="37">
        <f t="shared" ref="E222:E227" si="19">SUM(F222:I222)</f>
        <v>122300.656</v>
      </c>
      <c r="F222" s="37">
        <f>SUM(F223:F227)</f>
        <v>21185.556</v>
      </c>
      <c r="G222" s="37">
        <f>SUM(G223:G227)</f>
        <v>60000</v>
      </c>
      <c r="H222" s="37">
        <f>SUM(H223:H227)</f>
        <v>1115.0999999999999</v>
      </c>
      <c r="I222" s="37">
        <f>SUM(I223:I227)</f>
        <v>40000</v>
      </c>
      <c r="J222" s="49" t="s">
        <v>206</v>
      </c>
      <c r="K222" s="51" t="s">
        <v>89</v>
      </c>
      <c r="L222" s="51" t="s">
        <v>86</v>
      </c>
      <c r="M222" s="30" t="s">
        <v>352</v>
      </c>
      <c r="N222" s="31" t="s">
        <v>353</v>
      </c>
      <c r="O222" s="32"/>
      <c r="P222" s="47" t="s">
        <v>3</v>
      </c>
      <c r="Q222" s="20">
        <f t="shared" si="17"/>
        <v>18601.5</v>
      </c>
      <c r="R222" s="20">
        <f>SUM(R223:R227)</f>
        <v>17671.400000000001</v>
      </c>
      <c r="S222" s="20">
        <f>SUM(S223:S227)</f>
        <v>0</v>
      </c>
      <c r="T222" s="20">
        <f>SUM(T223:T227)</f>
        <v>930.1</v>
      </c>
      <c r="U222" s="20">
        <f>SUM(U223:U227)</f>
        <v>0</v>
      </c>
      <c r="V222" s="129"/>
    </row>
    <row r="223" spans="1:22" s="8" customFormat="1" ht="52.5" customHeight="1" x14ac:dyDescent="0.2">
      <c r="A223" s="35"/>
      <c r="B223" s="35"/>
      <c r="C223" s="35"/>
      <c r="D223" s="36">
        <v>2021</v>
      </c>
      <c r="E223" s="37">
        <f t="shared" si="19"/>
        <v>0</v>
      </c>
      <c r="F223" s="37">
        <v>0</v>
      </c>
      <c r="G223" s="37">
        <v>0</v>
      </c>
      <c r="H223" s="37">
        <v>0</v>
      </c>
      <c r="I223" s="37">
        <v>0</v>
      </c>
      <c r="J223" s="26"/>
      <c r="K223" s="38"/>
      <c r="L223" s="38"/>
      <c r="M223" s="17"/>
      <c r="N223" s="39"/>
      <c r="O223" s="40"/>
      <c r="P223" s="47">
        <v>2021</v>
      </c>
      <c r="Q223" s="20">
        <f t="shared" ref="Q223:Q239" si="20">R223+S223+T223+U223</f>
        <v>0</v>
      </c>
      <c r="R223" s="106">
        <f>SUM(S223:V223)</f>
        <v>0</v>
      </c>
      <c r="S223" s="20">
        <v>0</v>
      </c>
      <c r="T223" s="20">
        <v>0</v>
      </c>
      <c r="U223" s="20">
        <v>0</v>
      </c>
      <c r="V223" s="129"/>
    </row>
    <row r="224" spans="1:22" s="8" customFormat="1" ht="52.5" customHeight="1" x14ac:dyDescent="0.2">
      <c r="A224" s="35"/>
      <c r="B224" s="35"/>
      <c r="C224" s="35"/>
      <c r="D224" s="36">
        <v>2022</v>
      </c>
      <c r="E224" s="37">
        <f>SUM(F224:I224)</f>
        <v>42300.656000000003</v>
      </c>
      <c r="F224" s="37">
        <v>21185.556</v>
      </c>
      <c r="G224" s="37">
        <v>0</v>
      </c>
      <c r="H224" s="37">
        <v>1115.0999999999999</v>
      </c>
      <c r="I224" s="37">
        <v>20000</v>
      </c>
      <c r="J224" s="26"/>
      <c r="K224" s="38"/>
      <c r="L224" s="38"/>
      <c r="M224" s="17"/>
      <c r="N224" s="39"/>
      <c r="O224" s="40"/>
      <c r="P224" s="47">
        <v>2022</v>
      </c>
      <c r="Q224" s="20">
        <f t="shared" si="20"/>
        <v>18601.5</v>
      </c>
      <c r="R224" s="106">
        <v>17671.400000000001</v>
      </c>
      <c r="S224" s="20">
        <v>0</v>
      </c>
      <c r="T224" s="106">
        <v>930.1</v>
      </c>
      <c r="U224" s="20">
        <v>0</v>
      </c>
      <c r="V224" s="129"/>
    </row>
    <row r="225" spans="1:22" s="8" customFormat="1" ht="52.5" customHeight="1" x14ac:dyDescent="0.2">
      <c r="A225" s="35"/>
      <c r="B225" s="35"/>
      <c r="C225" s="35"/>
      <c r="D225" s="36">
        <v>2023</v>
      </c>
      <c r="E225" s="37">
        <f t="shared" si="19"/>
        <v>50000</v>
      </c>
      <c r="F225" s="37">
        <v>0</v>
      </c>
      <c r="G225" s="37">
        <v>30000</v>
      </c>
      <c r="H225" s="37">
        <v>0</v>
      </c>
      <c r="I225" s="37">
        <v>20000</v>
      </c>
      <c r="J225" s="26"/>
      <c r="K225" s="38"/>
      <c r="L225" s="38"/>
      <c r="M225" s="17"/>
      <c r="N225" s="39"/>
      <c r="O225" s="40"/>
      <c r="P225" s="47">
        <v>2023</v>
      </c>
      <c r="Q225" s="20">
        <f t="shared" si="20"/>
        <v>0</v>
      </c>
      <c r="R225" s="20">
        <f t="shared" ref="R225:U227" si="21">SUM(S225:V225)</f>
        <v>0</v>
      </c>
      <c r="S225" s="20">
        <f t="shared" si="21"/>
        <v>0</v>
      </c>
      <c r="T225" s="20">
        <f t="shared" si="21"/>
        <v>0</v>
      </c>
      <c r="U225" s="20">
        <f t="shared" si="21"/>
        <v>0</v>
      </c>
      <c r="V225" s="129"/>
    </row>
    <row r="226" spans="1:22" s="8" customFormat="1" ht="52.5" customHeight="1" x14ac:dyDescent="0.2">
      <c r="A226" s="35"/>
      <c r="B226" s="35"/>
      <c r="C226" s="35"/>
      <c r="D226" s="36">
        <v>2024</v>
      </c>
      <c r="E226" s="37">
        <f t="shared" si="19"/>
        <v>30000</v>
      </c>
      <c r="F226" s="37">
        <v>0</v>
      </c>
      <c r="G226" s="37">
        <v>30000</v>
      </c>
      <c r="H226" s="37">
        <v>0</v>
      </c>
      <c r="I226" s="37">
        <v>0</v>
      </c>
      <c r="J226" s="26"/>
      <c r="K226" s="38"/>
      <c r="L226" s="38"/>
      <c r="M226" s="17"/>
      <c r="N226" s="39"/>
      <c r="O226" s="40"/>
      <c r="P226" s="47">
        <v>2024</v>
      </c>
      <c r="Q226" s="20">
        <f t="shared" si="20"/>
        <v>0</v>
      </c>
      <c r="R226" s="20">
        <f t="shared" si="21"/>
        <v>0</v>
      </c>
      <c r="S226" s="20">
        <f t="shared" si="21"/>
        <v>0</v>
      </c>
      <c r="T226" s="20">
        <f t="shared" si="21"/>
        <v>0</v>
      </c>
      <c r="U226" s="20">
        <f t="shared" si="21"/>
        <v>0</v>
      </c>
      <c r="V226" s="129"/>
    </row>
    <row r="227" spans="1:22" s="8" customFormat="1" ht="52.5" customHeight="1" x14ac:dyDescent="0.2">
      <c r="A227" s="41"/>
      <c r="B227" s="41"/>
      <c r="C227" s="41"/>
      <c r="D227" s="36">
        <v>2025</v>
      </c>
      <c r="E227" s="37">
        <f t="shared" si="19"/>
        <v>0</v>
      </c>
      <c r="F227" s="37">
        <v>0</v>
      </c>
      <c r="G227" s="37">
        <v>0</v>
      </c>
      <c r="H227" s="37">
        <v>0</v>
      </c>
      <c r="I227" s="37">
        <v>0</v>
      </c>
      <c r="J227" s="42"/>
      <c r="K227" s="43"/>
      <c r="L227" s="43"/>
      <c r="M227" s="21"/>
      <c r="N227" s="44"/>
      <c r="O227" s="45"/>
      <c r="P227" s="47">
        <v>2025</v>
      </c>
      <c r="Q227" s="20">
        <f t="shared" si="20"/>
        <v>0</v>
      </c>
      <c r="R227" s="20">
        <f t="shared" si="21"/>
        <v>0</v>
      </c>
      <c r="S227" s="20">
        <f t="shared" si="21"/>
        <v>0</v>
      </c>
      <c r="T227" s="20">
        <f t="shared" si="21"/>
        <v>0</v>
      </c>
      <c r="U227" s="20">
        <f t="shared" si="21"/>
        <v>0</v>
      </c>
      <c r="V227" s="129"/>
    </row>
    <row r="228" spans="1:22" s="8" customFormat="1" ht="16.5" customHeight="1" x14ac:dyDescent="0.2">
      <c r="A228" s="79" t="s">
        <v>51</v>
      </c>
      <c r="B228" s="80" t="s">
        <v>354</v>
      </c>
      <c r="C228" s="51" t="s">
        <v>45</v>
      </c>
      <c r="D228" s="36" t="s">
        <v>3</v>
      </c>
      <c r="E228" s="37">
        <f>SUM(E229:E233)</f>
        <v>42568.1</v>
      </c>
      <c r="F228" s="37">
        <f>SUM(F229:F233)</f>
        <v>17723.3</v>
      </c>
      <c r="G228" s="37">
        <f>SUM(G229:G233)</f>
        <v>24437.4</v>
      </c>
      <c r="H228" s="37">
        <f>SUM(H229:H233)</f>
        <v>407.4</v>
      </c>
      <c r="I228" s="37">
        <f>SUM(I229:I233)</f>
        <v>0</v>
      </c>
      <c r="J228" s="49" t="s">
        <v>207</v>
      </c>
      <c r="K228" s="51" t="s">
        <v>86</v>
      </c>
      <c r="L228" s="51" t="s">
        <v>86</v>
      </c>
      <c r="M228" s="52" t="s">
        <v>208</v>
      </c>
      <c r="N228" s="31" t="s">
        <v>355</v>
      </c>
      <c r="O228" s="32"/>
      <c r="P228" s="47" t="s">
        <v>3</v>
      </c>
      <c r="Q228" s="20">
        <f t="shared" si="20"/>
        <v>48485.799999999996</v>
      </c>
      <c r="R228" s="20">
        <f>SUM(R229:R233)</f>
        <v>23230.899999999998</v>
      </c>
      <c r="S228" s="20">
        <f>SUM(S229:S233)</f>
        <v>24560.2</v>
      </c>
      <c r="T228" s="20">
        <f>SUM(T229:T233)</f>
        <v>694.7</v>
      </c>
      <c r="U228" s="20">
        <f>SUM(U229:U233)</f>
        <v>0</v>
      </c>
      <c r="V228" s="129"/>
    </row>
    <row r="229" spans="1:22" s="8" customFormat="1" ht="16.5" customHeight="1" x14ac:dyDescent="0.2">
      <c r="A229" s="35"/>
      <c r="B229" s="35"/>
      <c r="C229" s="35"/>
      <c r="D229" s="36">
        <v>2021</v>
      </c>
      <c r="E229" s="37">
        <f>F229+G229+H229+I229</f>
        <v>36863.599999999999</v>
      </c>
      <c r="F229" s="37">
        <v>12304</v>
      </c>
      <c r="G229" s="37">
        <v>24437.4</v>
      </c>
      <c r="H229" s="37">
        <v>122.2</v>
      </c>
      <c r="I229" s="37">
        <v>0</v>
      </c>
      <c r="J229" s="26"/>
      <c r="K229" s="38"/>
      <c r="L229" s="38"/>
      <c r="M229" s="17"/>
      <c r="N229" s="39"/>
      <c r="O229" s="40"/>
      <c r="P229" s="47">
        <v>2021</v>
      </c>
      <c r="Q229" s="20">
        <f t="shared" si="20"/>
        <v>42781.3</v>
      </c>
      <c r="R229" s="163">
        <v>17811.599999999999</v>
      </c>
      <c r="S229" s="163">
        <v>24560.2</v>
      </c>
      <c r="T229" s="163">
        <v>409.5</v>
      </c>
      <c r="U229" s="164">
        <v>0</v>
      </c>
      <c r="V229" s="129"/>
    </row>
    <row r="230" spans="1:22" s="8" customFormat="1" ht="16.5" customHeight="1" x14ac:dyDescent="0.2">
      <c r="A230" s="35"/>
      <c r="B230" s="35"/>
      <c r="C230" s="35"/>
      <c r="D230" s="36">
        <v>2022</v>
      </c>
      <c r="E230" s="37">
        <f>F230+G230+H230+I230</f>
        <v>5704.5</v>
      </c>
      <c r="F230" s="37">
        <v>5419.3</v>
      </c>
      <c r="G230" s="37">
        <v>0</v>
      </c>
      <c r="H230" s="37">
        <v>285.2</v>
      </c>
      <c r="I230" s="37">
        <v>0</v>
      </c>
      <c r="J230" s="26"/>
      <c r="K230" s="38"/>
      <c r="L230" s="38"/>
      <c r="M230" s="17"/>
      <c r="N230" s="39"/>
      <c r="O230" s="40"/>
      <c r="P230" s="47">
        <v>2022</v>
      </c>
      <c r="Q230" s="20">
        <f t="shared" si="20"/>
        <v>5704.5</v>
      </c>
      <c r="R230" s="37">
        <v>5419.3</v>
      </c>
      <c r="S230" s="20">
        <v>0</v>
      </c>
      <c r="T230" s="37">
        <v>285.2</v>
      </c>
      <c r="U230" s="20">
        <v>0</v>
      </c>
      <c r="V230" s="129"/>
    </row>
    <row r="231" spans="1:22" s="8" customFormat="1" ht="16.5" customHeight="1" x14ac:dyDescent="0.2">
      <c r="A231" s="35"/>
      <c r="B231" s="35"/>
      <c r="C231" s="35"/>
      <c r="D231" s="36">
        <v>2023</v>
      </c>
      <c r="E231" s="37">
        <f>F231+G231+H231+I231</f>
        <v>0</v>
      </c>
      <c r="F231" s="37">
        <v>0</v>
      </c>
      <c r="G231" s="37">
        <v>0</v>
      </c>
      <c r="H231" s="37">
        <v>0</v>
      </c>
      <c r="I231" s="37">
        <v>0</v>
      </c>
      <c r="J231" s="26"/>
      <c r="K231" s="38"/>
      <c r="L231" s="38"/>
      <c r="M231" s="17"/>
      <c r="N231" s="39"/>
      <c r="O231" s="40"/>
      <c r="P231" s="47">
        <v>2023</v>
      </c>
      <c r="Q231" s="20">
        <f t="shared" si="20"/>
        <v>0</v>
      </c>
      <c r="R231" s="20">
        <v>0</v>
      </c>
      <c r="S231" s="20">
        <v>0</v>
      </c>
      <c r="T231" s="20">
        <v>0</v>
      </c>
      <c r="U231" s="20">
        <v>0</v>
      </c>
      <c r="V231" s="129"/>
    </row>
    <row r="232" spans="1:22" s="8" customFormat="1" ht="16.5" customHeight="1" x14ac:dyDescent="0.2">
      <c r="A232" s="35"/>
      <c r="B232" s="35"/>
      <c r="C232" s="35"/>
      <c r="D232" s="36">
        <v>2024</v>
      </c>
      <c r="E232" s="37">
        <f>F232+G232+H232+I232</f>
        <v>0</v>
      </c>
      <c r="F232" s="37">
        <v>0</v>
      </c>
      <c r="G232" s="37">
        <v>0</v>
      </c>
      <c r="H232" s="37">
        <v>0</v>
      </c>
      <c r="I232" s="37">
        <v>0</v>
      </c>
      <c r="J232" s="26"/>
      <c r="K232" s="38"/>
      <c r="L232" s="38"/>
      <c r="M232" s="17"/>
      <c r="N232" s="39"/>
      <c r="O232" s="40"/>
      <c r="P232" s="47">
        <v>2024</v>
      </c>
      <c r="Q232" s="20">
        <f t="shared" si="20"/>
        <v>0</v>
      </c>
      <c r="R232" s="20">
        <v>0</v>
      </c>
      <c r="S232" s="20">
        <v>0</v>
      </c>
      <c r="T232" s="20">
        <v>0</v>
      </c>
      <c r="U232" s="20">
        <v>0</v>
      </c>
      <c r="V232" s="129"/>
    </row>
    <row r="233" spans="1:22" s="8" customFormat="1" ht="16.5" customHeight="1" x14ac:dyDescent="0.2">
      <c r="A233" s="41"/>
      <c r="B233" s="41"/>
      <c r="C233" s="41"/>
      <c r="D233" s="36">
        <v>2025</v>
      </c>
      <c r="E233" s="37">
        <f>F233+G233+H233+I233</f>
        <v>0</v>
      </c>
      <c r="F233" s="37">
        <v>0</v>
      </c>
      <c r="G233" s="37">
        <v>0</v>
      </c>
      <c r="H233" s="37">
        <v>0</v>
      </c>
      <c r="I233" s="37">
        <v>0</v>
      </c>
      <c r="J233" s="42"/>
      <c r="K233" s="43"/>
      <c r="L233" s="43"/>
      <c r="M233" s="21"/>
      <c r="N233" s="44"/>
      <c r="O233" s="45"/>
      <c r="P233" s="47">
        <v>2025</v>
      </c>
      <c r="Q233" s="20">
        <f t="shared" si="20"/>
        <v>0</v>
      </c>
      <c r="R233" s="20">
        <v>0</v>
      </c>
      <c r="S233" s="20">
        <v>0</v>
      </c>
      <c r="T233" s="20">
        <v>0</v>
      </c>
      <c r="U233" s="20">
        <v>0</v>
      </c>
      <c r="V233" s="129"/>
    </row>
    <row r="234" spans="1:22" s="8" customFormat="1" ht="72" customHeight="1" x14ac:dyDescent="0.2">
      <c r="A234" s="79" t="s">
        <v>53</v>
      </c>
      <c r="B234" s="80" t="s">
        <v>356</v>
      </c>
      <c r="C234" s="51">
        <v>2022</v>
      </c>
      <c r="D234" s="36" t="s">
        <v>3</v>
      </c>
      <c r="E234" s="37">
        <f>E235+E236+E237+E238+E239</f>
        <v>1254.9000000000001</v>
      </c>
      <c r="F234" s="37">
        <f>F235+F236+F237+F238+F239</f>
        <v>1192.2</v>
      </c>
      <c r="G234" s="37">
        <f>G235+G236+G237+G238+G239</f>
        <v>0</v>
      </c>
      <c r="H234" s="37">
        <f>H235+H236+H237+H238+H239</f>
        <v>62.7</v>
      </c>
      <c r="I234" s="37">
        <f>I235+I236+I237+I238+I239</f>
        <v>0</v>
      </c>
      <c r="J234" s="49" t="s">
        <v>209</v>
      </c>
      <c r="K234" s="51" t="s">
        <v>112</v>
      </c>
      <c r="L234" s="51" t="s">
        <v>112</v>
      </c>
      <c r="M234" s="52" t="s">
        <v>113</v>
      </c>
      <c r="N234" s="31" t="s">
        <v>357</v>
      </c>
      <c r="O234" s="32"/>
      <c r="P234" s="47" t="s">
        <v>3</v>
      </c>
      <c r="Q234" s="20">
        <f t="shared" si="20"/>
        <v>1333.64</v>
      </c>
      <c r="R234" s="107">
        <f>SUM(R235:R239)</f>
        <v>1192.2</v>
      </c>
      <c r="S234" s="107">
        <f>SUM(S235:S239)</f>
        <v>0</v>
      </c>
      <c r="T234" s="107">
        <f>SUM(T235:T239)</f>
        <v>141.44</v>
      </c>
      <c r="U234" s="107">
        <f>SUM(U235:U239)</f>
        <v>0</v>
      </c>
      <c r="V234" s="129"/>
    </row>
    <row r="235" spans="1:22" s="8" customFormat="1" ht="72" customHeight="1" x14ac:dyDescent="0.2">
      <c r="A235" s="35"/>
      <c r="B235" s="35"/>
      <c r="C235" s="35"/>
      <c r="D235" s="36">
        <v>2021</v>
      </c>
      <c r="E235" s="37">
        <f>F235+G235+H235+I235</f>
        <v>0</v>
      </c>
      <c r="F235" s="37">
        <v>0</v>
      </c>
      <c r="G235" s="37">
        <v>0</v>
      </c>
      <c r="H235" s="37">
        <v>0</v>
      </c>
      <c r="I235" s="37">
        <v>0</v>
      </c>
      <c r="J235" s="26"/>
      <c r="K235" s="38"/>
      <c r="L235" s="38"/>
      <c r="M235" s="17"/>
      <c r="N235" s="39"/>
      <c r="O235" s="40"/>
      <c r="P235" s="47">
        <v>2021</v>
      </c>
      <c r="Q235" s="20">
        <f t="shared" si="20"/>
        <v>0</v>
      </c>
      <c r="R235" s="20">
        <v>0</v>
      </c>
      <c r="S235" s="20">
        <v>0</v>
      </c>
      <c r="T235" s="20">
        <v>0</v>
      </c>
      <c r="U235" s="20">
        <v>0</v>
      </c>
      <c r="V235" s="129"/>
    </row>
    <row r="236" spans="1:22" s="8" customFormat="1" ht="72" customHeight="1" x14ac:dyDescent="0.2">
      <c r="A236" s="35"/>
      <c r="B236" s="35"/>
      <c r="C236" s="35"/>
      <c r="D236" s="36">
        <v>2022</v>
      </c>
      <c r="E236" s="37">
        <f>F236+G236+H236+I236</f>
        <v>1254.9000000000001</v>
      </c>
      <c r="F236" s="37">
        <v>1192.2</v>
      </c>
      <c r="G236" s="37">
        <v>0</v>
      </c>
      <c r="H236" s="37">
        <v>62.7</v>
      </c>
      <c r="I236" s="37">
        <v>0</v>
      </c>
      <c r="J236" s="26"/>
      <c r="K236" s="38"/>
      <c r="L236" s="38"/>
      <c r="M236" s="17"/>
      <c r="N236" s="39"/>
      <c r="O236" s="40"/>
      <c r="P236" s="47">
        <v>2022</v>
      </c>
      <c r="Q236" s="20">
        <f t="shared" si="20"/>
        <v>1333.64</v>
      </c>
      <c r="R236" s="108">
        <v>1192.2</v>
      </c>
      <c r="S236" s="20">
        <v>0</v>
      </c>
      <c r="T236" s="108">
        <v>141.44</v>
      </c>
      <c r="U236" s="20">
        <v>0</v>
      </c>
      <c r="V236" s="129"/>
    </row>
    <row r="237" spans="1:22" s="8" customFormat="1" ht="72" customHeight="1" x14ac:dyDescent="0.2">
      <c r="A237" s="35"/>
      <c r="B237" s="35"/>
      <c r="C237" s="35"/>
      <c r="D237" s="36">
        <v>2023</v>
      </c>
      <c r="E237" s="37">
        <f>F237+G237+H237+I237</f>
        <v>0</v>
      </c>
      <c r="F237" s="37">
        <v>0</v>
      </c>
      <c r="G237" s="37">
        <v>0</v>
      </c>
      <c r="H237" s="37">
        <v>0</v>
      </c>
      <c r="I237" s="37">
        <v>0</v>
      </c>
      <c r="J237" s="26"/>
      <c r="K237" s="38"/>
      <c r="L237" s="38"/>
      <c r="M237" s="17"/>
      <c r="N237" s="39"/>
      <c r="O237" s="40"/>
      <c r="P237" s="47">
        <v>2023</v>
      </c>
      <c r="Q237" s="20">
        <f t="shared" si="20"/>
        <v>0</v>
      </c>
      <c r="R237" s="20">
        <v>0</v>
      </c>
      <c r="S237" s="20">
        <v>0</v>
      </c>
      <c r="T237" s="20">
        <v>0</v>
      </c>
      <c r="U237" s="20">
        <v>0</v>
      </c>
      <c r="V237" s="129"/>
    </row>
    <row r="238" spans="1:22" s="8" customFormat="1" ht="72" customHeight="1" x14ac:dyDescent="0.2">
      <c r="A238" s="35"/>
      <c r="B238" s="35"/>
      <c r="C238" s="35"/>
      <c r="D238" s="36">
        <v>2024</v>
      </c>
      <c r="E238" s="37">
        <f>F238+G238+H238+I238</f>
        <v>0</v>
      </c>
      <c r="F238" s="37">
        <v>0</v>
      </c>
      <c r="G238" s="37">
        <v>0</v>
      </c>
      <c r="H238" s="37">
        <v>0</v>
      </c>
      <c r="I238" s="37">
        <v>0</v>
      </c>
      <c r="J238" s="26"/>
      <c r="K238" s="38"/>
      <c r="L238" s="38"/>
      <c r="M238" s="17"/>
      <c r="N238" s="39"/>
      <c r="O238" s="40"/>
      <c r="P238" s="47">
        <v>2024</v>
      </c>
      <c r="Q238" s="20">
        <f t="shared" si="20"/>
        <v>0</v>
      </c>
      <c r="R238" s="20">
        <v>0</v>
      </c>
      <c r="S238" s="20">
        <v>0</v>
      </c>
      <c r="T238" s="20">
        <v>0</v>
      </c>
      <c r="U238" s="20">
        <v>0</v>
      </c>
      <c r="V238" s="129"/>
    </row>
    <row r="239" spans="1:22" s="8" customFormat="1" ht="72" customHeight="1" x14ac:dyDescent="0.2">
      <c r="A239" s="41"/>
      <c r="B239" s="41"/>
      <c r="C239" s="41"/>
      <c r="D239" s="36">
        <v>2025</v>
      </c>
      <c r="E239" s="37">
        <f>F239+G239+H239+I239</f>
        <v>0</v>
      </c>
      <c r="F239" s="37">
        <v>0</v>
      </c>
      <c r="G239" s="37">
        <v>0</v>
      </c>
      <c r="H239" s="37">
        <v>0</v>
      </c>
      <c r="I239" s="37">
        <v>0</v>
      </c>
      <c r="J239" s="42"/>
      <c r="K239" s="43"/>
      <c r="L239" s="43"/>
      <c r="M239" s="21"/>
      <c r="N239" s="44"/>
      <c r="O239" s="45"/>
      <c r="P239" s="47">
        <v>2025</v>
      </c>
      <c r="Q239" s="20">
        <f t="shared" si="20"/>
        <v>0</v>
      </c>
      <c r="R239" s="20">
        <v>0</v>
      </c>
      <c r="S239" s="20">
        <v>0</v>
      </c>
      <c r="T239" s="20">
        <v>0</v>
      </c>
      <c r="U239" s="20">
        <v>0</v>
      </c>
      <c r="V239" s="129"/>
    </row>
    <row r="240" spans="1:22" s="8" customFormat="1" ht="131.25" customHeight="1" x14ac:dyDescent="0.2">
      <c r="A240" s="79" t="s">
        <v>55</v>
      </c>
      <c r="B240" s="80" t="s">
        <v>358</v>
      </c>
      <c r="C240" s="51">
        <v>2022</v>
      </c>
      <c r="D240" s="36" t="s">
        <v>3</v>
      </c>
      <c r="E240" s="37">
        <f>E241+E242+E243+E244+E245</f>
        <v>2577.1999999999998</v>
      </c>
      <c r="F240" s="37">
        <f>F241+F242+F243+F244+F245</f>
        <v>2448.1999999999998</v>
      </c>
      <c r="G240" s="37">
        <f>G241+G242+G243+G244+G245</f>
        <v>0</v>
      </c>
      <c r="H240" s="37">
        <f>H241+H242+H243+H244+H245</f>
        <v>129</v>
      </c>
      <c r="I240" s="37">
        <f>I241+I242+I243+I244+I245</f>
        <v>0</v>
      </c>
      <c r="J240" s="49" t="s">
        <v>134</v>
      </c>
      <c r="K240" s="51" t="s">
        <v>112</v>
      </c>
      <c r="L240" s="51" t="s">
        <v>112</v>
      </c>
      <c r="M240" s="52" t="s">
        <v>113</v>
      </c>
      <c r="N240" s="31" t="s">
        <v>359</v>
      </c>
      <c r="O240" s="32"/>
      <c r="P240" s="47" t="s">
        <v>3</v>
      </c>
      <c r="Q240" s="20">
        <f>SUM(Q241:Q245)</f>
        <v>4307.6499999999996</v>
      </c>
      <c r="R240" s="20">
        <f>SUM(R241:R245)</f>
        <v>2448.1999999999998</v>
      </c>
      <c r="S240" s="20">
        <f>SUM(S241:S245)</f>
        <v>0</v>
      </c>
      <c r="T240" s="20">
        <f>SUM(T241:T245)</f>
        <v>1859.45</v>
      </c>
      <c r="U240" s="20">
        <f>SUM(U241:U245)</f>
        <v>0</v>
      </c>
      <c r="V240" s="129"/>
    </row>
    <row r="241" spans="1:22" s="8" customFormat="1" ht="131.25" customHeight="1" x14ac:dyDescent="0.2">
      <c r="A241" s="35"/>
      <c r="B241" s="35"/>
      <c r="C241" s="35"/>
      <c r="D241" s="36">
        <v>2021</v>
      </c>
      <c r="E241" s="37">
        <f>F241+G241+H241+I241</f>
        <v>0</v>
      </c>
      <c r="F241" s="37">
        <v>0</v>
      </c>
      <c r="G241" s="37">
        <v>0</v>
      </c>
      <c r="H241" s="37">
        <v>0</v>
      </c>
      <c r="I241" s="37">
        <v>0</v>
      </c>
      <c r="J241" s="26"/>
      <c r="K241" s="38"/>
      <c r="L241" s="38"/>
      <c r="M241" s="17"/>
      <c r="N241" s="39"/>
      <c r="O241" s="40"/>
      <c r="P241" s="47">
        <v>2021</v>
      </c>
      <c r="Q241" s="20">
        <f t="shared" ref="Q241:Q281" si="22">SUM(R241:U241)</f>
        <v>0</v>
      </c>
      <c r="R241" s="20">
        <v>0</v>
      </c>
      <c r="S241" s="20">
        <v>0</v>
      </c>
      <c r="T241" s="20">
        <v>0</v>
      </c>
      <c r="U241" s="20">
        <v>0</v>
      </c>
      <c r="V241" s="129"/>
    </row>
    <row r="242" spans="1:22" s="8" customFormat="1" ht="131.25" customHeight="1" x14ac:dyDescent="0.2">
      <c r="A242" s="35"/>
      <c r="B242" s="35"/>
      <c r="C242" s="35"/>
      <c r="D242" s="36">
        <v>2022</v>
      </c>
      <c r="E242" s="37">
        <f>F242+G242+H242+I242</f>
        <v>2577.1999999999998</v>
      </c>
      <c r="F242" s="37">
        <v>2448.1999999999998</v>
      </c>
      <c r="G242" s="37">
        <v>0</v>
      </c>
      <c r="H242" s="37">
        <v>129</v>
      </c>
      <c r="I242" s="37">
        <v>0</v>
      </c>
      <c r="J242" s="26"/>
      <c r="K242" s="38"/>
      <c r="L242" s="38"/>
      <c r="M242" s="17"/>
      <c r="N242" s="39"/>
      <c r="O242" s="40"/>
      <c r="P242" s="47">
        <v>2022</v>
      </c>
      <c r="Q242" s="20">
        <f t="shared" si="22"/>
        <v>4307.6499999999996</v>
      </c>
      <c r="R242" s="20">
        <v>2448.1999999999998</v>
      </c>
      <c r="S242" s="109">
        <v>0</v>
      </c>
      <c r="T242" s="110">
        <v>1859.45</v>
      </c>
      <c r="U242" s="109">
        <v>0</v>
      </c>
      <c r="V242" s="129"/>
    </row>
    <row r="243" spans="1:22" s="8" customFormat="1" ht="131.25" customHeight="1" x14ac:dyDescent="0.2">
      <c r="A243" s="35"/>
      <c r="B243" s="35"/>
      <c r="C243" s="35"/>
      <c r="D243" s="36">
        <v>2023</v>
      </c>
      <c r="E243" s="37">
        <f>F243+G243+H243+I243</f>
        <v>0</v>
      </c>
      <c r="F243" s="37">
        <v>0</v>
      </c>
      <c r="G243" s="37">
        <v>0</v>
      </c>
      <c r="H243" s="37">
        <v>0</v>
      </c>
      <c r="I243" s="37">
        <v>0</v>
      </c>
      <c r="J243" s="26"/>
      <c r="K243" s="38"/>
      <c r="L243" s="38"/>
      <c r="M243" s="17"/>
      <c r="N243" s="39"/>
      <c r="O243" s="40"/>
      <c r="P243" s="47">
        <v>2023</v>
      </c>
      <c r="Q243" s="20">
        <f t="shared" si="22"/>
        <v>0</v>
      </c>
      <c r="R243" s="20">
        <v>0</v>
      </c>
      <c r="S243" s="20">
        <v>0</v>
      </c>
      <c r="T243" s="20">
        <v>0</v>
      </c>
      <c r="U243" s="20">
        <v>0</v>
      </c>
      <c r="V243" s="129"/>
    </row>
    <row r="244" spans="1:22" s="8" customFormat="1" ht="131.25" customHeight="1" x14ac:dyDescent="0.2">
      <c r="A244" s="35"/>
      <c r="B244" s="35"/>
      <c r="C244" s="35"/>
      <c r="D244" s="36">
        <v>2024</v>
      </c>
      <c r="E244" s="37">
        <f>F244+G244+H244+I244</f>
        <v>0</v>
      </c>
      <c r="F244" s="37">
        <v>0</v>
      </c>
      <c r="G244" s="37">
        <v>0</v>
      </c>
      <c r="H244" s="37">
        <v>0</v>
      </c>
      <c r="I244" s="37">
        <v>0</v>
      </c>
      <c r="J244" s="26"/>
      <c r="K244" s="38"/>
      <c r="L244" s="38"/>
      <c r="M244" s="17"/>
      <c r="N244" s="39"/>
      <c r="O244" s="40"/>
      <c r="P244" s="47">
        <v>2024</v>
      </c>
      <c r="Q244" s="20">
        <f t="shared" si="22"/>
        <v>0</v>
      </c>
      <c r="R244" s="20">
        <v>0</v>
      </c>
      <c r="S244" s="20">
        <v>0</v>
      </c>
      <c r="T244" s="20">
        <v>0</v>
      </c>
      <c r="U244" s="20">
        <v>0</v>
      </c>
      <c r="V244" s="129"/>
    </row>
    <row r="245" spans="1:22" s="8" customFormat="1" ht="131.25" customHeight="1" x14ac:dyDescent="0.2">
      <c r="A245" s="41"/>
      <c r="B245" s="41"/>
      <c r="C245" s="41"/>
      <c r="D245" s="36">
        <v>2025</v>
      </c>
      <c r="E245" s="37">
        <f>F245+G245+H245+I245</f>
        <v>0</v>
      </c>
      <c r="F245" s="37">
        <v>0</v>
      </c>
      <c r="G245" s="37">
        <v>0</v>
      </c>
      <c r="H245" s="37">
        <v>0</v>
      </c>
      <c r="I245" s="37">
        <v>0</v>
      </c>
      <c r="J245" s="42"/>
      <c r="K245" s="43"/>
      <c r="L245" s="43"/>
      <c r="M245" s="21"/>
      <c r="N245" s="44"/>
      <c r="O245" s="45"/>
      <c r="P245" s="47">
        <v>2025</v>
      </c>
      <c r="Q245" s="20">
        <f t="shared" si="22"/>
        <v>0</v>
      </c>
      <c r="R245" s="20">
        <v>0</v>
      </c>
      <c r="S245" s="20">
        <v>0</v>
      </c>
      <c r="T245" s="20">
        <v>0</v>
      </c>
      <c r="U245" s="20">
        <v>0</v>
      </c>
      <c r="V245" s="129"/>
    </row>
    <row r="246" spans="1:22" s="8" customFormat="1" ht="17.25" customHeight="1" x14ac:dyDescent="0.2">
      <c r="A246" s="79" t="s">
        <v>94</v>
      </c>
      <c r="B246" s="80" t="s">
        <v>360</v>
      </c>
      <c r="C246" s="51">
        <v>2022</v>
      </c>
      <c r="D246" s="36" t="s">
        <v>3</v>
      </c>
      <c r="E246" s="37">
        <f>E247+E248+E249+E250+E251</f>
        <v>202.2</v>
      </c>
      <c r="F246" s="37">
        <f>F247+F248+F249+F250+F251</f>
        <v>202.2</v>
      </c>
      <c r="G246" s="37">
        <f>G247+G248+G249+G250+G251</f>
        <v>0</v>
      </c>
      <c r="H246" s="37">
        <f>H247+H248+H249+H250+H251</f>
        <v>10.6</v>
      </c>
      <c r="I246" s="37">
        <f>I247+I248+I249+I250+I251</f>
        <v>0</v>
      </c>
      <c r="J246" s="49" t="s">
        <v>114</v>
      </c>
      <c r="K246" s="51" t="s">
        <v>112</v>
      </c>
      <c r="L246" s="51" t="s">
        <v>112</v>
      </c>
      <c r="M246" s="52" t="s">
        <v>113</v>
      </c>
      <c r="N246" s="31" t="s">
        <v>361</v>
      </c>
      <c r="O246" s="32"/>
      <c r="P246" s="47" t="s">
        <v>3</v>
      </c>
      <c r="Q246" s="20">
        <f>SUM(Q247:Q251)</f>
        <v>399</v>
      </c>
      <c r="R246" s="20">
        <f>SUM(R247:R251)</f>
        <v>379.05</v>
      </c>
      <c r="S246" s="20">
        <f>SUM(S247:S251)</f>
        <v>0</v>
      </c>
      <c r="T246" s="20">
        <f>SUM(T247:T251)</f>
        <v>19.95</v>
      </c>
      <c r="U246" s="20">
        <f>SUM(U247:U251)</f>
        <v>0</v>
      </c>
      <c r="V246" s="129"/>
    </row>
    <row r="247" spans="1:22" s="8" customFormat="1" ht="17.25" customHeight="1" x14ac:dyDescent="0.2">
      <c r="A247" s="35"/>
      <c r="B247" s="35"/>
      <c r="C247" s="35"/>
      <c r="D247" s="36">
        <v>2021</v>
      </c>
      <c r="E247" s="37">
        <f>F247+G247+I247</f>
        <v>0</v>
      </c>
      <c r="F247" s="37">
        <v>0</v>
      </c>
      <c r="G247" s="37">
        <v>0</v>
      </c>
      <c r="H247" s="37">
        <v>0</v>
      </c>
      <c r="I247" s="37">
        <v>0</v>
      </c>
      <c r="J247" s="26"/>
      <c r="K247" s="38"/>
      <c r="L247" s="38"/>
      <c r="M247" s="17"/>
      <c r="N247" s="39"/>
      <c r="O247" s="40"/>
      <c r="P247" s="47">
        <v>2021</v>
      </c>
      <c r="Q247" s="20">
        <f t="shared" si="22"/>
        <v>0</v>
      </c>
      <c r="R247" s="20">
        <v>0</v>
      </c>
      <c r="S247" s="20">
        <v>0</v>
      </c>
      <c r="T247" s="20">
        <v>0</v>
      </c>
      <c r="U247" s="20">
        <v>0</v>
      </c>
      <c r="V247" s="129"/>
    </row>
    <row r="248" spans="1:22" s="8" customFormat="1" ht="17.25" customHeight="1" x14ac:dyDescent="0.2">
      <c r="A248" s="35"/>
      <c r="B248" s="35"/>
      <c r="C248" s="35"/>
      <c r="D248" s="36">
        <v>2022</v>
      </c>
      <c r="E248" s="37">
        <f>F248+G248+I248</f>
        <v>202.2</v>
      </c>
      <c r="F248" s="37">
        <v>202.2</v>
      </c>
      <c r="G248" s="37">
        <v>0</v>
      </c>
      <c r="H248" s="37">
        <v>10.6</v>
      </c>
      <c r="I248" s="37">
        <v>0</v>
      </c>
      <c r="J248" s="26"/>
      <c r="K248" s="38"/>
      <c r="L248" s="38"/>
      <c r="M248" s="17"/>
      <c r="N248" s="39"/>
      <c r="O248" s="40"/>
      <c r="P248" s="47">
        <v>2022</v>
      </c>
      <c r="Q248" s="20">
        <f t="shared" si="22"/>
        <v>399</v>
      </c>
      <c r="R248" s="20">
        <v>379.05</v>
      </c>
      <c r="S248" s="109">
        <v>0</v>
      </c>
      <c r="T248" s="109">
        <v>19.95</v>
      </c>
      <c r="U248" s="109">
        <v>0</v>
      </c>
      <c r="V248" s="129"/>
    </row>
    <row r="249" spans="1:22" s="8" customFormat="1" ht="17.25" customHeight="1" x14ac:dyDescent="0.2">
      <c r="A249" s="35"/>
      <c r="B249" s="35"/>
      <c r="C249" s="35"/>
      <c r="D249" s="36">
        <v>2023</v>
      </c>
      <c r="E249" s="37">
        <f>F249+G249+I249</f>
        <v>0</v>
      </c>
      <c r="F249" s="37">
        <v>0</v>
      </c>
      <c r="G249" s="37">
        <v>0</v>
      </c>
      <c r="H249" s="37">
        <v>0</v>
      </c>
      <c r="I249" s="37">
        <v>0</v>
      </c>
      <c r="J249" s="26"/>
      <c r="K249" s="38"/>
      <c r="L249" s="38"/>
      <c r="M249" s="17"/>
      <c r="N249" s="39"/>
      <c r="O249" s="40"/>
      <c r="P249" s="47">
        <v>2023</v>
      </c>
      <c r="Q249" s="20">
        <f t="shared" si="22"/>
        <v>0</v>
      </c>
      <c r="R249" s="109">
        <v>0</v>
      </c>
      <c r="S249" s="109">
        <v>0</v>
      </c>
      <c r="T249" s="109">
        <v>0</v>
      </c>
      <c r="U249" s="109">
        <v>0</v>
      </c>
      <c r="V249" s="129"/>
    </row>
    <row r="250" spans="1:22" s="8" customFormat="1" ht="17.25" customHeight="1" x14ac:dyDescent="0.2">
      <c r="A250" s="35"/>
      <c r="B250" s="35"/>
      <c r="C250" s="35"/>
      <c r="D250" s="36">
        <v>2024</v>
      </c>
      <c r="E250" s="37">
        <f>F250+G250+I250</f>
        <v>0</v>
      </c>
      <c r="F250" s="37">
        <v>0</v>
      </c>
      <c r="G250" s="37">
        <v>0</v>
      </c>
      <c r="H250" s="37">
        <v>0</v>
      </c>
      <c r="I250" s="37">
        <v>0</v>
      </c>
      <c r="J250" s="26"/>
      <c r="K250" s="38"/>
      <c r="L250" s="38"/>
      <c r="M250" s="17"/>
      <c r="N250" s="39"/>
      <c r="O250" s="40"/>
      <c r="P250" s="47">
        <v>2024</v>
      </c>
      <c r="Q250" s="20">
        <f t="shared" si="22"/>
        <v>0</v>
      </c>
      <c r="R250" s="109">
        <v>0</v>
      </c>
      <c r="S250" s="109">
        <v>0</v>
      </c>
      <c r="T250" s="109">
        <v>0</v>
      </c>
      <c r="U250" s="109">
        <v>0</v>
      </c>
      <c r="V250" s="129"/>
    </row>
    <row r="251" spans="1:22" s="8" customFormat="1" ht="17.25" customHeight="1" x14ac:dyDescent="0.2">
      <c r="A251" s="41"/>
      <c r="B251" s="41"/>
      <c r="C251" s="41"/>
      <c r="D251" s="36">
        <v>2025</v>
      </c>
      <c r="E251" s="37">
        <f>F251+G251+I251</f>
        <v>0</v>
      </c>
      <c r="F251" s="37">
        <v>0</v>
      </c>
      <c r="G251" s="37">
        <v>0</v>
      </c>
      <c r="H251" s="37">
        <v>0</v>
      </c>
      <c r="I251" s="37">
        <v>0</v>
      </c>
      <c r="J251" s="42"/>
      <c r="K251" s="43"/>
      <c r="L251" s="43"/>
      <c r="M251" s="21"/>
      <c r="N251" s="44"/>
      <c r="O251" s="45"/>
      <c r="P251" s="47">
        <v>2025</v>
      </c>
      <c r="Q251" s="20">
        <f t="shared" si="22"/>
        <v>0</v>
      </c>
      <c r="R251" s="109">
        <v>0</v>
      </c>
      <c r="S251" s="109">
        <v>0</v>
      </c>
      <c r="T251" s="109">
        <v>0</v>
      </c>
      <c r="U251" s="109">
        <v>0</v>
      </c>
      <c r="V251" s="129"/>
    </row>
    <row r="252" spans="1:22" s="8" customFormat="1" ht="63.75" customHeight="1" x14ac:dyDescent="0.2">
      <c r="A252" s="79" t="s">
        <v>138</v>
      </c>
      <c r="B252" s="80" t="s">
        <v>362</v>
      </c>
      <c r="C252" s="51">
        <v>2022</v>
      </c>
      <c r="D252" s="36" t="s">
        <v>3</v>
      </c>
      <c r="E252" s="37">
        <f>E253+E254+E255+E256+E257</f>
        <v>3427.3</v>
      </c>
      <c r="F252" s="37">
        <f>F253+F254+F255+F256+F257</f>
        <v>3255.9</v>
      </c>
      <c r="G252" s="37">
        <f>G253+G254+G255+G256+G257</f>
        <v>0</v>
      </c>
      <c r="H252" s="37">
        <f>H253+H254+H255+H256+H257</f>
        <v>171.4</v>
      </c>
      <c r="I252" s="37">
        <f>I253+I254+I255+I256+I257</f>
        <v>0</v>
      </c>
      <c r="J252" s="49" t="s">
        <v>210</v>
      </c>
      <c r="K252" s="51" t="s">
        <v>112</v>
      </c>
      <c r="L252" s="51" t="s">
        <v>112</v>
      </c>
      <c r="M252" s="52" t="s">
        <v>113</v>
      </c>
      <c r="N252" s="31" t="s">
        <v>363</v>
      </c>
      <c r="O252" s="32"/>
      <c r="P252" s="47" t="s">
        <v>3</v>
      </c>
      <c r="Q252" s="20">
        <f>SUM(Q253:Q257)</f>
        <v>3715.3</v>
      </c>
      <c r="R252" s="20">
        <f>SUM(R253:R257)</f>
        <v>3255.9</v>
      </c>
      <c r="S252" s="20">
        <f>SUM(S253:S257)</f>
        <v>0</v>
      </c>
      <c r="T252" s="20">
        <f>SUM(T253:T257)</f>
        <v>459.4</v>
      </c>
      <c r="U252" s="20">
        <f>SUM(U253:U257)</f>
        <v>0</v>
      </c>
      <c r="V252" s="129"/>
    </row>
    <row r="253" spans="1:22" s="8" customFormat="1" ht="63.75" customHeight="1" x14ac:dyDescent="0.2">
      <c r="A253" s="35"/>
      <c r="B253" s="35"/>
      <c r="C253" s="35"/>
      <c r="D253" s="36">
        <v>2021</v>
      </c>
      <c r="E253" s="37">
        <f>F253+G253+H253+I253</f>
        <v>0</v>
      </c>
      <c r="F253" s="37">
        <v>0</v>
      </c>
      <c r="G253" s="37">
        <v>0</v>
      </c>
      <c r="H253" s="37">
        <v>0</v>
      </c>
      <c r="I253" s="37">
        <v>0</v>
      </c>
      <c r="J253" s="26"/>
      <c r="K253" s="38"/>
      <c r="L253" s="38"/>
      <c r="M253" s="17"/>
      <c r="N253" s="39"/>
      <c r="O253" s="40"/>
      <c r="P253" s="47">
        <v>2021</v>
      </c>
      <c r="Q253" s="20">
        <f t="shared" si="22"/>
        <v>0</v>
      </c>
      <c r="R253" s="20">
        <v>0</v>
      </c>
      <c r="S253" s="20">
        <v>0</v>
      </c>
      <c r="T253" s="20">
        <v>0</v>
      </c>
      <c r="U253" s="20">
        <v>0</v>
      </c>
      <c r="V253" s="129"/>
    </row>
    <row r="254" spans="1:22" s="8" customFormat="1" ht="63.75" customHeight="1" x14ac:dyDescent="0.2">
      <c r="A254" s="35"/>
      <c r="B254" s="35"/>
      <c r="C254" s="35"/>
      <c r="D254" s="36">
        <v>2022</v>
      </c>
      <c r="E254" s="37">
        <f>F254+G254+H254+I254</f>
        <v>3427.3</v>
      </c>
      <c r="F254" s="37">
        <v>3255.9</v>
      </c>
      <c r="G254" s="37">
        <v>0</v>
      </c>
      <c r="H254" s="37">
        <v>171.4</v>
      </c>
      <c r="I254" s="37">
        <v>0</v>
      </c>
      <c r="J254" s="26"/>
      <c r="K254" s="38"/>
      <c r="L254" s="38"/>
      <c r="M254" s="17"/>
      <c r="N254" s="39"/>
      <c r="O254" s="40"/>
      <c r="P254" s="47">
        <v>2022</v>
      </c>
      <c r="Q254" s="20">
        <f t="shared" si="22"/>
        <v>3715.3</v>
      </c>
      <c r="R254" s="20">
        <v>3255.9</v>
      </c>
      <c r="S254" s="109">
        <v>0</v>
      </c>
      <c r="T254" s="20">
        <v>459.4</v>
      </c>
      <c r="U254" s="109">
        <v>0</v>
      </c>
      <c r="V254" s="129"/>
    </row>
    <row r="255" spans="1:22" s="8" customFormat="1" ht="63.75" customHeight="1" x14ac:dyDescent="0.2">
      <c r="A255" s="35"/>
      <c r="B255" s="35"/>
      <c r="C255" s="35"/>
      <c r="D255" s="36">
        <v>2023</v>
      </c>
      <c r="E255" s="37">
        <f>F255+G255+H255+I255</f>
        <v>0</v>
      </c>
      <c r="F255" s="37">
        <v>0</v>
      </c>
      <c r="G255" s="37">
        <v>0</v>
      </c>
      <c r="H255" s="37">
        <v>0</v>
      </c>
      <c r="I255" s="37">
        <v>0</v>
      </c>
      <c r="J255" s="26"/>
      <c r="K255" s="38"/>
      <c r="L255" s="38"/>
      <c r="M255" s="17"/>
      <c r="N255" s="39"/>
      <c r="O255" s="40"/>
      <c r="P255" s="47">
        <v>2023</v>
      </c>
      <c r="Q255" s="20">
        <f t="shared" si="22"/>
        <v>0</v>
      </c>
      <c r="R255" s="109">
        <v>0</v>
      </c>
      <c r="S255" s="109">
        <v>0</v>
      </c>
      <c r="T255" s="109">
        <v>0</v>
      </c>
      <c r="U255" s="109">
        <v>0</v>
      </c>
      <c r="V255" s="129"/>
    </row>
    <row r="256" spans="1:22" s="8" customFormat="1" ht="63.75" customHeight="1" x14ac:dyDescent="0.2">
      <c r="A256" s="35"/>
      <c r="B256" s="35"/>
      <c r="C256" s="35"/>
      <c r="D256" s="36">
        <v>2024</v>
      </c>
      <c r="E256" s="37">
        <f>F256+G256+H256+I256</f>
        <v>0</v>
      </c>
      <c r="F256" s="37">
        <v>0</v>
      </c>
      <c r="G256" s="37">
        <v>0</v>
      </c>
      <c r="H256" s="37">
        <v>0</v>
      </c>
      <c r="I256" s="37">
        <v>0</v>
      </c>
      <c r="J256" s="26"/>
      <c r="K256" s="38"/>
      <c r="L256" s="38"/>
      <c r="M256" s="17"/>
      <c r="N256" s="39"/>
      <c r="O256" s="40"/>
      <c r="P256" s="47">
        <v>2024</v>
      </c>
      <c r="Q256" s="20">
        <f t="shared" si="22"/>
        <v>0</v>
      </c>
      <c r="R256" s="109">
        <v>0</v>
      </c>
      <c r="S256" s="109">
        <v>0</v>
      </c>
      <c r="T256" s="109">
        <v>0</v>
      </c>
      <c r="U256" s="109">
        <v>0</v>
      </c>
      <c r="V256" s="129"/>
    </row>
    <row r="257" spans="1:22" s="8" customFormat="1" ht="63.75" customHeight="1" x14ac:dyDescent="0.2">
      <c r="A257" s="41"/>
      <c r="B257" s="41"/>
      <c r="C257" s="41"/>
      <c r="D257" s="36">
        <v>2025</v>
      </c>
      <c r="E257" s="37">
        <f>F257+G257+H257+I257</f>
        <v>0</v>
      </c>
      <c r="F257" s="37">
        <v>0</v>
      </c>
      <c r="G257" s="37">
        <v>0</v>
      </c>
      <c r="H257" s="37">
        <v>0</v>
      </c>
      <c r="I257" s="37">
        <v>0</v>
      </c>
      <c r="J257" s="42"/>
      <c r="K257" s="43"/>
      <c r="L257" s="43"/>
      <c r="M257" s="21"/>
      <c r="N257" s="44"/>
      <c r="O257" s="45"/>
      <c r="P257" s="47">
        <v>2025</v>
      </c>
      <c r="Q257" s="20">
        <f t="shared" si="22"/>
        <v>0</v>
      </c>
      <c r="R257" s="109">
        <v>0</v>
      </c>
      <c r="S257" s="109">
        <v>0</v>
      </c>
      <c r="T257" s="109">
        <v>0</v>
      </c>
      <c r="U257" s="109">
        <v>0</v>
      </c>
      <c r="V257" s="129"/>
    </row>
    <row r="258" spans="1:22" s="8" customFormat="1" ht="60.75" customHeight="1" x14ac:dyDescent="0.2">
      <c r="A258" s="79" t="s">
        <v>139</v>
      </c>
      <c r="B258" s="80" t="s">
        <v>364</v>
      </c>
      <c r="C258" s="51">
        <v>2022</v>
      </c>
      <c r="D258" s="36" t="s">
        <v>3</v>
      </c>
      <c r="E258" s="37">
        <f>E259+E260+E261+E262+E263</f>
        <v>1267.1000000000001</v>
      </c>
      <c r="F258" s="37">
        <f>F259+F260+F261+F262+F263</f>
        <v>1203.7</v>
      </c>
      <c r="G258" s="37">
        <f>G259+G260+G261+G262+G263</f>
        <v>0</v>
      </c>
      <c r="H258" s="37">
        <f>H259+H260+H261+H262+H263</f>
        <v>63.4</v>
      </c>
      <c r="I258" s="37">
        <f>I259+I260+I261+I262+I263</f>
        <v>0</v>
      </c>
      <c r="J258" s="49" t="s">
        <v>115</v>
      </c>
      <c r="K258" s="51" t="s">
        <v>112</v>
      </c>
      <c r="L258" s="51" t="s">
        <v>112</v>
      </c>
      <c r="M258" s="52" t="s">
        <v>113</v>
      </c>
      <c r="N258" s="31" t="s">
        <v>365</v>
      </c>
      <c r="O258" s="32"/>
      <c r="P258" s="47" t="s">
        <v>3</v>
      </c>
      <c r="Q258" s="20">
        <f>SUM(Q259:Q263)</f>
        <v>2200.5</v>
      </c>
      <c r="R258" s="20">
        <f>SUM(R259:R263)</f>
        <v>1203.7</v>
      </c>
      <c r="S258" s="20">
        <f>SUM(S259:S263)</f>
        <v>0</v>
      </c>
      <c r="T258" s="20">
        <f>SUM(T259:T263)</f>
        <v>996.8</v>
      </c>
      <c r="U258" s="20">
        <f>SUM(U259:U263)</f>
        <v>0</v>
      </c>
      <c r="V258" s="129"/>
    </row>
    <row r="259" spans="1:22" s="8" customFormat="1" ht="60.75" customHeight="1" x14ac:dyDescent="0.2">
      <c r="A259" s="35"/>
      <c r="B259" s="35"/>
      <c r="C259" s="35"/>
      <c r="D259" s="36">
        <v>2021</v>
      </c>
      <c r="E259" s="37">
        <f>F259+G259+H259+I259</f>
        <v>0</v>
      </c>
      <c r="F259" s="37">
        <v>0</v>
      </c>
      <c r="G259" s="37">
        <v>0</v>
      </c>
      <c r="H259" s="37">
        <v>0</v>
      </c>
      <c r="I259" s="37">
        <v>0</v>
      </c>
      <c r="J259" s="26"/>
      <c r="K259" s="38"/>
      <c r="L259" s="38"/>
      <c r="M259" s="17"/>
      <c r="N259" s="39"/>
      <c r="O259" s="40"/>
      <c r="P259" s="47">
        <v>2021</v>
      </c>
      <c r="Q259" s="20">
        <f t="shared" si="22"/>
        <v>0</v>
      </c>
      <c r="R259" s="20">
        <v>0</v>
      </c>
      <c r="S259" s="20">
        <v>0</v>
      </c>
      <c r="T259" s="20">
        <v>0</v>
      </c>
      <c r="U259" s="20">
        <v>0</v>
      </c>
      <c r="V259" s="129"/>
    </row>
    <row r="260" spans="1:22" s="8" customFormat="1" ht="60.75" customHeight="1" x14ac:dyDescent="0.2">
      <c r="A260" s="35"/>
      <c r="B260" s="35"/>
      <c r="C260" s="35"/>
      <c r="D260" s="36">
        <v>2022</v>
      </c>
      <c r="E260" s="37">
        <f>F260+G260+H260+I260</f>
        <v>1267.1000000000001</v>
      </c>
      <c r="F260" s="37">
        <v>1203.7</v>
      </c>
      <c r="G260" s="37">
        <v>0</v>
      </c>
      <c r="H260" s="37">
        <v>63.4</v>
      </c>
      <c r="I260" s="37">
        <v>0</v>
      </c>
      <c r="J260" s="26"/>
      <c r="K260" s="38"/>
      <c r="L260" s="38"/>
      <c r="M260" s="17"/>
      <c r="N260" s="39"/>
      <c r="O260" s="40"/>
      <c r="P260" s="47">
        <v>2022</v>
      </c>
      <c r="Q260" s="20">
        <f t="shared" si="22"/>
        <v>2200.5</v>
      </c>
      <c r="R260" s="20">
        <v>1203.7</v>
      </c>
      <c r="S260" s="109">
        <v>0</v>
      </c>
      <c r="T260" s="20">
        <v>996.8</v>
      </c>
      <c r="U260" s="109">
        <v>0</v>
      </c>
      <c r="V260" s="129"/>
    </row>
    <row r="261" spans="1:22" s="8" customFormat="1" ht="60.75" customHeight="1" x14ac:dyDescent="0.2">
      <c r="A261" s="35"/>
      <c r="B261" s="35"/>
      <c r="C261" s="35"/>
      <c r="D261" s="36">
        <v>2023</v>
      </c>
      <c r="E261" s="37">
        <f>F261+G261+H261+I261</f>
        <v>0</v>
      </c>
      <c r="F261" s="37">
        <v>0</v>
      </c>
      <c r="G261" s="37">
        <v>0</v>
      </c>
      <c r="H261" s="37">
        <v>0</v>
      </c>
      <c r="I261" s="37">
        <v>0</v>
      </c>
      <c r="J261" s="26"/>
      <c r="K261" s="38"/>
      <c r="L261" s="38"/>
      <c r="M261" s="17"/>
      <c r="N261" s="39"/>
      <c r="O261" s="40"/>
      <c r="P261" s="47">
        <v>2023</v>
      </c>
      <c r="Q261" s="20">
        <f t="shared" si="22"/>
        <v>0</v>
      </c>
      <c r="R261" s="20">
        <v>0</v>
      </c>
      <c r="S261" s="20">
        <v>0</v>
      </c>
      <c r="T261" s="20">
        <v>0</v>
      </c>
      <c r="U261" s="20">
        <v>0</v>
      </c>
      <c r="V261" s="129"/>
    </row>
    <row r="262" spans="1:22" s="8" customFormat="1" ht="60.75" customHeight="1" x14ac:dyDescent="0.2">
      <c r="A262" s="35"/>
      <c r="B262" s="35"/>
      <c r="C262" s="35"/>
      <c r="D262" s="36">
        <v>2024</v>
      </c>
      <c r="E262" s="37">
        <f>F262+G262+H262+I262</f>
        <v>0</v>
      </c>
      <c r="F262" s="37">
        <v>0</v>
      </c>
      <c r="G262" s="37">
        <v>0</v>
      </c>
      <c r="H262" s="37">
        <v>0</v>
      </c>
      <c r="I262" s="37">
        <v>0</v>
      </c>
      <c r="J262" s="26"/>
      <c r="K262" s="38"/>
      <c r="L262" s="38"/>
      <c r="M262" s="17"/>
      <c r="N262" s="39"/>
      <c r="O262" s="40"/>
      <c r="P262" s="47">
        <v>2024</v>
      </c>
      <c r="Q262" s="20">
        <f t="shared" si="22"/>
        <v>0</v>
      </c>
      <c r="R262" s="20">
        <v>0</v>
      </c>
      <c r="S262" s="20">
        <v>0</v>
      </c>
      <c r="T262" s="20">
        <v>0</v>
      </c>
      <c r="U262" s="20">
        <v>0</v>
      </c>
      <c r="V262" s="129"/>
    </row>
    <row r="263" spans="1:22" s="8" customFormat="1" ht="60.75" customHeight="1" x14ac:dyDescent="0.2">
      <c r="A263" s="41"/>
      <c r="B263" s="41"/>
      <c r="C263" s="41"/>
      <c r="D263" s="36">
        <v>2025</v>
      </c>
      <c r="E263" s="37">
        <f>F263+G263+H263+I263</f>
        <v>0</v>
      </c>
      <c r="F263" s="37">
        <v>0</v>
      </c>
      <c r="G263" s="37">
        <v>0</v>
      </c>
      <c r="H263" s="37">
        <v>0</v>
      </c>
      <c r="I263" s="37">
        <v>0</v>
      </c>
      <c r="J263" s="42"/>
      <c r="K263" s="43"/>
      <c r="L263" s="43"/>
      <c r="M263" s="21"/>
      <c r="N263" s="44"/>
      <c r="O263" s="45"/>
      <c r="P263" s="47">
        <v>2025</v>
      </c>
      <c r="Q263" s="20">
        <f t="shared" si="22"/>
        <v>0</v>
      </c>
      <c r="R263" s="20">
        <v>0</v>
      </c>
      <c r="S263" s="20">
        <v>0</v>
      </c>
      <c r="T263" s="20">
        <v>0</v>
      </c>
      <c r="U263" s="20">
        <v>0</v>
      </c>
      <c r="V263" s="129"/>
    </row>
    <row r="264" spans="1:22" s="8" customFormat="1" ht="20.25" customHeight="1" x14ac:dyDescent="0.2">
      <c r="A264" s="79" t="s">
        <v>140</v>
      </c>
      <c r="B264" s="80" t="s">
        <v>366</v>
      </c>
      <c r="C264" s="51">
        <v>2022</v>
      </c>
      <c r="D264" s="36" t="s">
        <v>3</v>
      </c>
      <c r="E264" s="37">
        <f>E265+E266+E267+E268+E269</f>
        <v>1159.5</v>
      </c>
      <c r="F264" s="37">
        <f>F265+F266+F267+F268+F269</f>
        <v>1101.5</v>
      </c>
      <c r="G264" s="37">
        <f>G265+G266+G267+G268+G269</f>
        <v>0</v>
      </c>
      <c r="H264" s="37">
        <f>H265+H266+H267+H268+H269</f>
        <v>58</v>
      </c>
      <c r="I264" s="37">
        <f>I265+I266+I267+I268+I269</f>
        <v>0</v>
      </c>
      <c r="J264" s="49" t="s">
        <v>116</v>
      </c>
      <c r="K264" s="51" t="s">
        <v>112</v>
      </c>
      <c r="L264" s="51" t="s">
        <v>112</v>
      </c>
      <c r="M264" s="52" t="s">
        <v>113</v>
      </c>
      <c r="N264" s="31" t="s">
        <v>367</v>
      </c>
      <c r="O264" s="32"/>
      <c r="P264" s="47" t="s">
        <v>3</v>
      </c>
      <c r="Q264" s="107">
        <f>SUM(Q265:Q269)</f>
        <v>695.67702000000008</v>
      </c>
      <c r="R264" s="107">
        <f>SUM(R265:R269)</f>
        <v>660.89317000000005</v>
      </c>
      <c r="S264" s="107">
        <f>SUM(S265:S269)</f>
        <v>0</v>
      </c>
      <c r="T264" s="107">
        <f>SUM(T265:T269)</f>
        <v>34.783850000000001</v>
      </c>
      <c r="U264" s="107">
        <f>SUM(U265:U269)</f>
        <v>0</v>
      </c>
      <c r="V264" s="129"/>
    </row>
    <row r="265" spans="1:22" s="8" customFormat="1" ht="20.25" customHeight="1" x14ac:dyDescent="0.2">
      <c r="A265" s="35"/>
      <c r="B265" s="35"/>
      <c r="C265" s="35"/>
      <c r="D265" s="36">
        <v>2021</v>
      </c>
      <c r="E265" s="37">
        <f>F265+G265+H265+I265</f>
        <v>0</v>
      </c>
      <c r="F265" s="37">
        <v>0</v>
      </c>
      <c r="G265" s="37">
        <v>0</v>
      </c>
      <c r="H265" s="37">
        <v>0</v>
      </c>
      <c r="I265" s="37">
        <v>0</v>
      </c>
      <c r="J265" s="26"/>
      <c r="K265" s="38"/>
      <c r="L265" s="38"/>
      <c r="M265" s="17"/>
      <c r="N265" s="39"/>
      <c r="O265" s="40"/>
      <c r="P265" s="47">
        <v>2021</v>
      </c>
      <c r="Q265" s="20">
        <f t="shared" si="22"/>
        <v>0</v>
      </c>
      <c r="R265" s="20">
        <v>0</v>
      </c>
      <c r="S265" s="20">
        <v>0</v>
      </c>
      <c r="T265" s="20">
        <v>0</v>
      </c>
      <c r="U265" s="20">
        <v>0</v>
      </c>
      <c r="V265" s="129"/>
    </row>
    <row r="266" spans="1:22" s="8" customFormat="1" ht="20.25" customHeight="1" x14ac:dyDescent="0.2">
      <c r="A266" s="35"/>
      <c r="B266" s="35"/>
      <c r="C266" s="35"/>
      <c r="D266" s="36">
        <v>2022</v>
      </c>
      <c r="E266" s="37">
        <f>F266+G266+H266+I266</f>
        <v>1159.5</v>
      </c>
      <c r="F266" s="37">
        <v>1101.5</v>
      </c>
      <c r="G266" s="37">
        <v>0</v>
      </c>
      <c r="H266" s="37">
        <v>58</v>
      </c>
      <c r="I266" s="37">
        <v>0</v>
      </c>
      <c r="J266" s="26"/>
      <c r="K266" s="38"/>
      <c r="L266" s="38"/>
      <c r="M266" s="17"/>
      <c r="N266" s="39"/>
      <c r="O266" s="40"/>
      <c r="P266" s="47">
        <v>2022</v>
      </c>
      <c r="Q266" s="20">
        <f t="shared" si="22"/>
        <v>695.67702000000008</v>
      </c>
      <c r="R266" s="108">
        <v>660.89317000000005</v>
      </c>
      <c r="S266" s="20">
        <v>0</v>
      </c>
      <c r="T266" s="108">
        <v>34.783850000000001</v>
      </c>
      <c r="U266" s="20">
        <v>0</v>
      </c>
      <c r="V266" s="129"/>
    </row>
    <row r="267" spans="1:22" s="8" customFormat="1" ht="20.25" customHeight="1" x14ac:dyDescent="0.2">
      <c r="A267" s="35"/>
      <c r="B267" s="35"/>
      <c r="C267" s="35"/>
      <c r="D267" s="36">
        <v>2023</v>
      </c>
      <c r="E267" s="37">
        <f>F267+G267+H267+I267</f>
        <v>0</v>
      </c>
      <c r="F267" s="37">
        <v>0</v>
      </c>
      <c r="G267" s="37">
        <v>0</v>
      </c>
      <c r="H267" s="37">
        <v>0</v>
      </c>
      <c r="I267" s="37">
        <v>0</v>
      </c>
      <c r="J267" s="26"/>
      <c r="K267" s="38"/>
      <c r="L267" s="38"/>
      <c r="M267" s="17"/>
      <c r="N267" s="39"/>
      <c r="O267" s="40"/>
      <c r="P267" s="47">
        <v>2023</v>
      </c>
      <c r="Q267" s="20">
        <f t="shared" si="22"/>
        <v>0</v>
      </c>
      <c r="R267" s="20">
        <v>0</v>
      </c>
      <c r="S267" s="20">
        <v>0</v>
      </c>
      <c r="T267" s="20">
        <v>0</v>
      </c>
      <c r="U267" s="20">
        <v>0</v>
      </c>
      <c r="V267" s="129"/>
    </row>
    <row r="268" spans="1:22" s="8" customFormat="1" ht="20.25" customHeight="1" x14ac:dyDescent="0.2">
      <c r="A268" s="35"/>
      <c r="B268" s="35"/>
      <c r="C268" s="35"/>
      <c r="D268" s="36">
        <v>2024</v>
      </c>
      <c r="E268" s="37">
        <f>F268+G268+H268+I268</f>
        <v>0</v>
      </c>
      <c r="F268" s="37">
        <v>0</v>
      </c>
      <c r="G268" s="37">
        <v>0</v>
      </c>
      <c r="H268" s="37">
        <v>0</v>
      </c>
      <c r="I268" s="37">
        <v>0</v>
      </c>
      <c r="J268" s="26"/>
      <c r="K268" s="38"/>
      <c r="L268" s="38"/>
      <c r="M268" s="17"/>
      <c r="N268" s="39"/>
      <c r="O268" s="40"/>
      <c r="P268" s="47">
        <v>2024</v>
      </c>
      <c r="Q268" s="20">
        <f t="shared" si="22"/>
        <v>0</v>
      </c>
      <c r="R268" s="20">
        <v>0</v>
      </c>
      <c r="S268" s="20">
        <v>0</v>
      </c>
      <c r="T268" s="20">
        <v>0</v>
      </c>
      <c r="U268" s="20">
        <v>0</v>
      </c>
      <c r="V268" s="129"/>
    </row>
    <row r="269" spans="1:22" s="8" customFormat="1" ht="20.25" customHeight="1" x14ac:dyDescent="0.2">
      <c r="A269" s="41"/>
      <c r="B269" s="41"/>
      <c r="C269" s="41"/>
      <c r="D269" s="36">
        <v>2025</v>
      </c>
      <c r="E269" s="37">
        <f>F269+G269+H269+I269</f>
        <v>0</v>
      </c>
      <c r="F269" s="37">
        <v>0</v>
      </c>
      <c r="G269" s="37">
        <v>0</v>
      </c>
      <c r="H269" s="37">
        <v>0</v>
      </c>
      <c r="I269" s="37">
        <v>0</v>
      </c>
      <c r="J269" s="42"/>
      <c r="K269" s="43"/>
      <c r="L269" s="43"/>
      <c r="M269" s="21"/>
      <c r="N269" s="44"/>
      <c r="O269" s="45"/>
      <c r="P269" s="47">
        <v>2025</v>
      </c>
      <c r="Q269" s="20">
        <f t="shared" si="22"/>
        <v>0</v>
      </c>
      <c r="R269" s="20">
        <v>0</v>
      </c>
      <c r="S269" s="20">
        <v>0</v>
      </c>
      <c r="T269" s="20">
        <v>0</v>
      </c>
      <c r="U269" s="20">
        <v>0</v>
      </c>
      <c r="V269" s="129"/>
    </row>
    <row r="270" spans="1:22" s="8" customFormat="1" ht="22.5" customHeight="1" x14ac:dyDescent="0.2">
      <c r="A270" s="79" t="s">
        <v>141</v>
      </c>
      <c r="B270" s="80" t="s">
        <v>368</v>
      </c>
      <c r="C270" s="51"/>
      <c r="D270" s="36" t="s">
        <v>3</v>
      </c>
      <c r="E270" s="37">
        <f>E271+E272+E273+E274+E275</f>
        <v>3379.1</v>
      </c>
      <c r="F270" s="37">
        <f>F271+F272+F273+F274+F275</f>
        <v>3210.1</v>
      </c>
      <c r="G270" s="37">
        <f>G271+G272+G273+G274+G275</f>
        <v>0</v>
      </c>
      <c r="H270" s="37">
        <f>H271+H272+H273+H274+H275</f>
        <v>169</v>
      </c>
      <c r="I270" s="37">
        <f>I271+I272+I273+I274+I275</f>
        <v>0</v>
      </c>
      <c r="J270" s="49" t="s">
        <v>117</v>
      </c>
      <c r="K270" s="51" t="s">
        <v>112</v>
      </c>
      <c r="L270" s="51" t="s">
        <v>112</v>
      </c>
      <c r="M270" s="52" t="s">
        <v>113</v>
      </c>
      <c r="N270" s="31" t="s">
        <v>369</v>
      </c>
      <c r="O270" s="32"/>
      <c r="P270" s="47" t="s">
        <v>3</v>
      </c>
      <c r="Q270" s="107">
        <f>SUM(Q271:Q275)</f>
        <v>3634.7470000000003</v>
      </c>
      <c r="R270" s="107">
        <f>SUM(R271:R275)</f>
        <v>3465.65</v>
      </c>
      <c r="S270" s="107">
        <f>SUM(S271:S275)</f>
        <v>0</v>
      </c>
      <c r="T270" s="107">
        <f>SUM(T271:T275)</f>
        <v>169.09700000000001</v>
      </c>
      <c r="U270" s="107">
        <f>SUM(U271:U275)</f>
        <v>0</v>
      </c>
      <c r="V270" s="129"/>
    </row>
    <row r="271" spans="1:22" s="8" customFormat="1" ht="22.5" customHeight="1" x14ac:dyDescent="0.2">
      <c r="A271" s="35"/>
      <c r="B271" s="35"/>
      <c r="C271" s="35"/>
      <c r="D271" s="36">
        <v>2021</v>
      </c>
      <c r="E271" s="37">
        <f>F271+G271+H271+I271</f>
        <v>0</v>
      </c>
      <c r="F271" s="37">
        <v>0</v>
      </c>
      <c r="G271" s="37">
        <v>0</v>
      </c>
      <c r="H271" s="37">
        <v>0</v>
      </c>
      <c r="I271" s="37">
        <v>0</v>
      </c>
      <c r="J271" s="26"/>
      <c r="K271" s="38"/>
      <c r="L271" s="38"/>
      <c r="M271" s="17"/>
      <c r="N271" s="39"/>
      <c r="O271" s="40"/>
      <c r="P271" s="47">
        <v>2021</v>
      </c>
      <c r="Q271" s="20">
        <f t="shared" si="22"/>
        <v>0</v>
      </c>
      <c r="R271" s="20">
        <v>0</v>
      </c>
      <c r="S271" s="20">
        <v>0</v>
      </c>
      <c r="T271" s="20">
        <v>0</v>
      </c>
      <c r="U271" s="20">
        <v>0</v>
      </c>
      <c r="V271" s="129"/>
    </row>
    <row r="272" spans="1:22" s="8" customFormat="1" ht="22.5" customHeight="1" x14ac:dyDescent="0.2">
      <c r="A272" s="35"/>
      <c r="B272" s="35"/>
      <c r="C272" s="35"/>
      <c r="D272" s="36">
        <v>2022</v>
      </c>
      <c r="E272" s="37">
        <f>F272+G272+H272+I272</f>
        <v>3379.1</v>
      </c>
      <c r="F272" s="37">
        <v>3210.1</v>
      </c>
      <c r="G272" s="37">
        <v>0</v>
      </c>
      <c r="H272" s="37">
        <v>169</v>
      </c>
      <c r="I272" s="37">
        <v>0</v>
      </c>
      <c r="J272" s="26"/>
      <c r="K272" s="38"/>
      <c r="L272" s="38"/>
      <c r="M272" s="17"/>
      <c r="N272" s="39"/>
      <c r="O272" s="40"/>
      <c r="P272" s="47">
        <v>2022</v>
      </c>
      <c r="Q272" s="20">
        <f t="shared" si="22"/>
        <v>3634.7470000000003</v>
      </c>
      <c r="R272" s="108">
        <v>3465.65</v>
      </c>
      <c r="S272" s="20">
        <v>0</v>
      </c>
      <c r="T272" s="108">
        <v>169.09700000000001</v>
      </c>
      <c r="U272" s="20">
        <v>0</v>
      </c>
      <c r="V272" s="129"/>
    </row>
    <row r="273" spans="1:22" s="8" customFormat="1" ht="22.5" customHeight="1" x14ac:dyDescent="0.2">
      <c r="A273" s="35"/>
      <c r="B273" s="35"/>
      <c r="C273" s="35"/>
      <c r="D273" s="36">
        <v>2023</v>
      </c>
      <c r="E273" s="37">
        <f>F273+G273+H273+I273</f>
        <v>0</v>
      </c>
      <c r="F273" s="37">
        <v>0</v>
      </c>
      <c r="G273" s="37">
        <v>0</v>
      </c>
      <c r="H273" s="37">
        <v>0</v>
      </c>
      <c r="I273" s="37">
        <v>0</v>
      </c>
      <c r="J273" s="26"/>
      <c r="K273" s="38"/>
      <c r="L273" s="38"/>
      <c r="M273" s="17"/>
      <c r="N273" s="39"/>
      <c r="O273" s="40"/>
      <c r="P273" s="47">
        <v>2023</v>
      </c>
      <c r="Q273" s="20">
        <f t="shared" si="22"/>
        <v>0</v>
      </c>
      <c r="R273" s="20">
        <v>0</v>
      </c>
      <c r="S273" s="20">
        <v>0</v>
      </c>
      <c r="T273" s="20">
        <v>0</v>
      </c>
      <c r="U273" s="20">
        <v>0</v>
      </c>
      <c r="V273" s="129"/>
    </row>
    <row r="274" spans="1:22" s="8" customFormat="1" ht="22.5" customHeight="1" x14ac:dyDescent="0.2">
      <c r="A274" s="35"/>
      <c r="B274" s="35"/>
      <c r="C274" s="35"/>
      <c r="D274" s="36">
        <v>2024</v>
      </c>
      <c r="E274" s="37">
        <f>F274+G274+H274+I274</f>
        <v>0</v>
      </c>
      <c r="F274" s="37">
        <v>0</v>
      </c>
      <c r="G274" s="37">
        <v>0</v>
      </c>
      <c r="H274" s="37">
        <v>0</v>
      </c>
      <c r="I274" s="37">
        <v>0</v>
      </c>
      <c r="J274" s="26"/>
      <c r="K274" s="38"/>
      <c r="L274" s="38"/>
      <c r="M274" s="17"/>
      <c r="N274" s="39"/>
      <c r="O274" s="40"/>
      <c r="P274" s="47">
        <v>2024</v>
      </c>
      <c r="Q274" s="20">
        <f t="shared" si="22"/>
        <v>0</v>
      </c>
      <c r="R274" s="20">
        <v>0</v>
      </c>
      <c r="S274" s="20">
        <v>0</v>
      </c>
      <c r="T274" s="20">
        <v>0</v>
      </c>
      <c r="U274" s="20">
        <v>0</v>
      </c>
      <c r="V274" s="129"/>
    </row>
    <row r="275" spans="1:22" s="8" customFormat="1" ht="22.5" customHeight="1" x14ac:dyDescent="0.2">
      <c r="A275" s="41"/>
      <c r="B275" s="41"/>
      <c r="C275" s="41"/>
      <c r="D275" s="36">
        <v>2025</v>
      </c>
      <c r="E275" s="37">
        <f>F275+G275+H275+I275</f>
        <v>0</v>
      </c>
      <c r="F275" s="37">
        <v>0</v>
      </c>
      <c r="G275" s="37">
        <v>0</v>
      </c>
      <c r="H275" s="37">
        <v>0</v>
      </c>
      <c r="I275" s="37">
        <v>0</v>
      </c>
      <c r="J275" s="42"/>
      <c r="K275" s="43"/>
      <c r="L275" s="43"/>
      <c r="M275" s="21"/>
      <c r="N275" s="44"/>
      <c r="O275" s="45"/>
      <c r="P275" s="47">
        <v>2025</v>
      </c>
      <c r="Q275" s="20">
        <f t="shared" si="22"/>
        <v>0</v>
      </c>
      <c r="R275" s="20">
        <v>0</v>
      </c>
      <c r="S275" s="20">
        <v>0</v>
      </c>
      <c r="T275" s="20">
        <v>0</v>
      </c>
      <c r="U275" s="20">
        <v>0</v>
      </c>
      <c r="V275" s="129"/>
    </row>
    <row r="276" spans="1:22" s="8" customFormat="1" ht="81.75" customHeight="1" x14ac:dyDescent="0.2">
      <c r="A276" s="79" t="s">
        <v>142</v>
      </c>
      <c r="B276" s="49" t="s">
        <v>370</v>
      </c>
      <c r="C276" s="51" t="s">
        <v>52</v>
      </c>
      <c r="D276" s="36" t="s">
        <v>3</v>
      </c>
      <c r="E276" s="37">
        <f>SUM(E277:E281)</f>
        <v>120000</v>
      </c>
      <c r="F276" s="37">
        <f>SUM(F277:F281)</f>
        <v>45000</v>
      </c>
      <c r="G276" s="37">
        <f>SUM(G277:G281)</f>
        <v>60000</v>
      </c>
      <c r="H276" s="37">
        <f>SUM(H277:H281)</f>
        <v>3000</v>
      </c>
      <c r="I276" s="37">
        <f>SUM(I277:I281)</f>
        <v>12000</v>
      </c>
      <c r="J276" s="49" t="s">
        <v>211</v>
      </c>
      <c r="K276" s="51" t="s">
        <v>89</v>
      </c>
      <c r="L276" s="51" t="s">
        <v>104</v>
      </c>
      <c r="M276" s="52" t="s">
        <v>258</v>
      </c>
      <c r="N276" s="31" t="s">
        <v>371</v>
      </c>
      <c r="O276" s="32"/>
      <c r="P276" s="47" t="s">
        <v>3</v>
      </c>
      <c r="Q276" s="20">
        <f>SUM(Q277:Q281)</f>
        <v>0</v>
      </c>
      <c r="R276" s="20">
        <f>SUM(R277:R281)</f>
        <v>0</v>
      </c>
      <c r="S276" s="20">
        <f>SUM(S277:S281)</f>
        <v>0</v>
      </c>
      <c r="T276" s="20">
        <f>SUM(T277:T281)</f>
        <v>0</v>
      </c>
      <c r="U276" s="20">
        <f>SUM(U277:U281)</f>
        <v>0</v>
      </c>
      <c r="V276" s="129"/>
    </row>
    <row r="277" spans="1:22" s="8" customFormat="1" ht="21" customHeight="1" x14ac:dyDescent="0.2">
      <c r="A277" s="35"/>
      <c r="B277" s="35"/>
      <c r="C277" s="35"/>
      <c r="D277" s="36">
        <v>2021</v>
      </c>
      <c r="E277" s="37">
        <f t="shared" ref="E277:E293" si="23">SUM(F277:I277)</f>
        <v>0</v>
      </c>
      <c r="F277" s="37">
        <v>0</v>
      </c>
      <c r="G277" s="37">
        <v>0</v>
      </c>
      <c r="H277" s="37">
        <v>0</v>
      </c>
      <c r="I277" s="37">
        <v>0</v>
      </c>
      <c r="J277" s="26"/>
      <c r="K277" s="38"/>
      <c r="L277" s="38"/>
      <c r="M277" s="17"/>
      <c r="N277" s="39"/>
      <c r="O277" s="40"/>
      <c r="P277" s="47">
        <v>2021</v>
      </c>
      <c r="Q277" s="20">
        <f t="shared" si="22"/>
        <v>0</v>
      </c>
      <c r="R277" s="20">
        <v>0</v>
      </c>
      <c r="S277" s="20">
        <v>0</v>
      </c>
      <c r="T277" s="20">
        <v>0</v>
      </c>
      <c r="U277" s="20">
        <v>0</v>
      </c>
      <c r="V277" s="129"/>
    </row>
    <row r="278" spans="1:22" s="8" customFormat="1" ht="21" customHeight="1" x14ac:dyDescent="0.2">
      <c r="A278" s="35"/>
      <c r="B278" s="35"/>
      <c r="C278" s="35"/>
      <c r="D278" s="36">
        <v>2022</v>
      </c>
      <c r="E278" s="37">
        <f t="shared" si="23"/>
        <v>0</v>
      </c>
      <c r="F278" s="37">
        <v>0</v>
      </c>
      <c r="G278" s="37">
        <v>0</v>
      </c>
      <c r="H278" s="37">
        <v>0</v>
      </c>
      <c r="I278" s="37">
        <v>0</v>
      </c>
      <c r="J278" s="26"/>
      <c r="K278" s="38"/>
      <c r="L278" s="38"/>
      <c r="M278" s="17"/>
      <c r="N278" s="39"/>
      <c r="O278" s="40"/>
      <c r="P278" s="47">
        <v>2022</v>
      </c>
      <c r="Q278" s="20">
        <f t="shared" si="22"/>
        <v>0</v>
      </c>
      <c r="R278" s="48">
        <v>0</v>
      </c>
      <c r="S278" s="20">
        <v>0</v>
      </c>
      <c r="T278" s="20">
        <v>0</v>
      </c>
      <c r="U278" s="20">
        <v>0</v>
      </c>
      <c r="V278" s="129"/>
    </row>
    <row r="279" spans="1:22" s="8" customFormat="1" ht="21" customHeight="1" x14ac:dyDescent="0.2">
      <c r="A279" s="35"/>
      <c r="B279" s="35"/>
      <c r="C279" s="35"/>
      <c r="D279" s="36">
        <v>2023</v>
      </c>
      <c r="E279" s="37">
        <f t="shared" si="23"/>
        <v>12000</v>
      </c>
      <c r="F279" s="37">
        <v>0</v>
      </c>
      <c r="G279" s="37">
        <v>0</v>
      </c>
      <c r="H279" s="37">
        <v>0</v>
      </c>
      <c r="I279" s="37">
        <v>12000</v>
      </c>
      <c r="J279" s="26"/>
      <c r="K279" s="38"/>
      <c r="L279" s="38"/>
      <c r="M279" s="17"/>
      <c r="N279" s="39"/>
      <c r="O279" s="40"/>
      <c r="P279" s="47">
        <v>2023</v>
      </c>
      <c r="Q279" s="20">
        <f t="shared" si="22"/>
        <v>0</v>
      </c>
      <c r="R279" s="48">
        <v>0</v>
      </c>
      <c r="S279" s="48">
        <v>0</v>
      </c>
      <c r="T279" s="48">
        <v>0</v>
      </c>
      <c r="U279" s="48">
        <v>0</v>
      </c>
      <c r="V279" s="129"/>
    </row>
    <row r="280" spans="1:22" s="8" customFormat="1" ht="21" customHeight="1" x14ac:dyDescent="0.2">
      <c r="A280" s="35"/>
      <c r="B280" s="35"/>
      <c r="C280" s="35"/>
      <c r="D280" s="36">
        <v>2024</v>
      </c>
      <c r="E280" s="37">
        <f t="shared" si="23"/>
        <v>53000</v>
      </c>
      <c r="F280" s="37">
        <v>20000</v>
      </c>
      <c r="G280" s="37">
        <v>30000</v>
      </c>
      <c r="H280" s="37">
        <v>3000</v>
      </c>
      <c r="I280" s="37">
        <v>0</v>
      </c>
      <c r="J280" s="26"/>
      <c r="K280" s="38"/>
      <c r="L280" s="38"/>
      <c r="M280" s="17"/>
      <c r="N280" s="39"/>
      <c r="O280" s="40"/>
      <c r="P280" s="47">
        <v>2024</v>
      </c>
      <c r="Q280" s="20">
        <f t="shared" si="22"/>
        <v>0</v>
      </c>
      <c r="R280" s="48">
        <v>0</v>
      </c>
      <c r="S280" s="48">
        <v>0</v>
      </c>
      <c r="T280" s="48">
        <v>0</v>
      </c>
      <c r="U280" s="48">
        <v>0</v>
      </c>
      <c r="V280" s="129"/>
    </row>
    <row r="281" spans="1:22" s="8" customFormat="1" ht="21" customHeight="1" x14ac:dyDescent="0.2">
      <c r="A281" s="41"/>
      <c r="B281" s="41"/>
      <c r="C281" s="41"/>
      <c r="D281" s="36">
        <v>2025</v>
      </c>
      <c r="E281" s="37">
        <f t="shared" si="23"/>
        <v>55000</v>
      </c>
      <c r="F281" s="37">
        <v>25000</v>
      </c>
      <c r="G281" s="37">
        <v>30000</v>
      </c>
      <c r="H281" s="37">
        <v>0</v>
      </c>
      <c r="I281" s="37">
        <v>0</v>
      </c>
      <c r="J281" s="42"/>
      <c r="K281" s="43"/>
      <c r="L281" s="43"/>
      <c r="M281" s="21"/>
      <c r="N281" s="44"/>
      <c r="O281" s="45"/>
      <c r="P281" s="47">
        <v>2025</v>
      </c>
      <c r="Q281" s="20">
        <f t="shared" si="22"/>
        <v>0</v>
      </c>
      <c r="R281" s="48">
        <v>0</v>
      </c>
      <c r="S281" s="48">
        <v>0</v>
      </c>
      <c r="T281" s="48">
        <v>0</v>
      </c>
      <c r="U281" s="48">
        <v>0</v>
      </c>
      <c r="V281" s="129"/>
    </row>
    <row r="282" spans="1:22" s="8" customFormat="1" ht="38.25" customHeight="1" x14ac:dyDescent="0.2">
      <c r="A282" s="79" t="s">
        <v>143</v>
      </c>
      <c r="B282" s="49" t="s">
        <v>372</v>
      </c>
      <c r="C282" s="51"/>
      <c r="D282" s="36" t="s">
        <v>3</v>
      </c>
      <c r="E282" s="37">
        <f t="shared" ref="E282:E287" si="24">F282+G282+H282+I282</f>
        <v>17129.400000000001</v>
      </c>
      <c r="F282" s="37">
        <f>F283+F284+F285+F286+F287</f>
        <v>16272.9</v>
      </c>
      <c r="G282" s="37">
        <f>G283+G284+G285+G286+G287</f>
        <v>0</v>
      </c>
      <c r="H282" s="37">
        <f>H283+H284+H285+H286+H287</f>
        <v>856.5</v>
      </c>
      <c r="I282" s="37">
        <f>I283+I284+I285+I286+I287</f>
        <v>0</v>
      </c>
      <c r="J282" s="49" t="s">
        <v>213</v>
      </c>
      <c r="K282" s="51" t="s">
        <v>89</v>
      </c>
      <c r="L282" s="51" t="s">
        <v>144</v>
      </c>
      <c r="M282" s="52" t="s">
        <v>212</v>
      </c>
      <c r="N282" s="31" t="s">
        <v>373</v>
      </c>
      <c r="O282" s="32"/>
      <c r="P282" s="47" t="s">
        <v>3</v>
      </c>
      <c r="Q282" s="20">
        <f>SUM(Q283:Q287)</f>
        <v>16616.099999999999</v>
      </c>
      <c r="R282" s="20">
        <f>SUM(R283:R287)</f>
        <v>15785.3</v>
      </c>
      <c r="S282" s="20">
        <f>SUM(S283:S287)</f>
        <v>0</v>
      </c>
      <c r="T282" s="20">
        <f>SUM(T283:T287)</f>
        <v>830.8</v>
      </c>
      <c r="U282" s="20">
        <f>SUM(U283:U287)</f>
        <v>0</v>
      </c>
      <c r="V282" s="129"/>
    </row>
    <row r="283" spans="1:22" s="8" customFormat="1" ht="38.25" customHeight="1" x14ac:dyDescent="0.2">
      <c r="A283" s="35"/>
      <c r="B283" s="35"/>
      <c r="C283" s="35"/>
      <c r="D283" s="36">
        <v>2021</v>
      </c>
      <c r="E283" s="37">
        <f t="shared" si="24"/>
        <v>0</v>
      </c>
      <c r="F283" s="37">
        <v>0</v>
      </c>
      <c r="G283" s="37">
        <v>0</v>
      </c>
      <c r="H283" s="37">
        <v>0</v>
      </c>
      <c r="I283" s="37">
        <v>0</v>
      </c>
      <c r="J283" s="26"/>
      <c r="K283" s="38"/>
      <c r="L283" s="38"/>
      <c r="M283" s="17"/>
      <c r="N283" s="39"/>
      <c r="O283" s="40"/>
      <c r="P283" s="47">
        <v>2021</v>
      </c>
      <c r="Q283" s="20">
        <f>SUM(R283:U283)</f>
        <v>0</v>
      </c>
      <c r="R283" s="20">
        <v>0</v>
      </c>
      <c r="S283" s="20">
        <v>0</v>
      </c>
      <c r="T283" s="20">
        <v>0</v>
      </c>
      <c r="U283" s="20">
        <v>0</v>
      </c>
      <c r="V283" s="129"/>
    </row>
    <row r="284" spans="1:22" s="8" customFormat="1" ht="38.25" customHeight="1" x14ac:dyDescent="0.2">
      <c r="A284" s="35"/>
      <c r="B284" s="35"/>
      <c r="C284" s="35"/>
      <c r="D284" s="36">
        <v>2022</v>
      </c>
      <c r="E284" s="37">
        <f t="shared" si="24"/>
        <v>17129.400000000001</v>
      </c>
      <c r="F284" s="37">
        <v>16272.9</v>
      </c>
      <c r="G284" s="37">
        <v>0</v>
      </c>
      <c r="H284" s="37">
        <v>856.5</v>
      </c>
      <c r="I284" s="37">
        <v>0</v>
      </c>
      <c r="J284" s="26"/>
      <c r="K284" s="38"/>
      <c r="L284" s="38"/>
      <c r="M284" s="17"/>
      <c r="N284" s="39"/>
      <c r="O284" s="40"/>
      <c r="P284" s="47">
        <v>2022</v>
      </c>
      <c r="Q284" s="20">
        <f>SUM(R284:U284)</f>
        <v>16616.099999999999</v>
      </c>
      <c r="R284" s="106">
        <v>15785.3</v>
      </c>
      <c r="S284" s="20">
        <v>0</v>
      </c>
      <c r="T284" s="106">
        <v>830.8</v>
      </c>
      <c r="U284" s="20">
        <v>0</v>
      </c>
      <c r="V284" s="129"/>
    </row>
    <row r="285" spans="1:22" s="8" customFormat="1" ht="38.25" customHeight="1" x14ac:dyDescent="0.2">
      <c r="A285" s="35"/>
      <c r="B285" s="35"/>
      <c r="C285" s="35"/>
      <c r="D285" s="36">
        <v>2023</v>
      </c>
      <c r="E285" s="37">
        <f t="shared" si="24"/>
        <v>0</v>
      </c>
      <c r="F285" s="37">
        <v>0</v>
      </c>
      <c r="G285" s="37">
        <v>0</v>
      </c>
      <c r="H285" s="37">
        <v>0</v>
      </c>
      <c r="I285" s="37">
        <v>0</v>
      </c>
      <c r="J285" s="26"/>
      <c r="K285" s="38"/>
      <c r="L285" s="38"/>
      <c r="M285" s="17"/>
      <c r="N285" s="39"/>
      <c r="O285" s="40"/>
      <c r="P285" s="47">
        <v>2023</v>
      </c>
      <c r="Q285" s="20">
        <f t="shared" ref="Q285:U287" si="25">SUM(R285:U285)</f>
        <v>0</v>
      </c>
      <c r="R285" s="20">
        <f t="shared" si="25"/>
        <v>0</v>
      </c>
      <c r="S285" s="20">
        <f t="shared" si="25"/>
        <v>0</v>
      </c>
      <c r="T285" s="20">
        <f t="shared" si="25"/>
        <v>0</v>
      </c>
      <c r="U285" s="20">
        <f t="shared" si="25"/>
        <v>0</v>
      </c>
      <c r="V285" s="129"/>
    </row>
    <row r="286" spans="1:22" s="8" customFormat="1" ht="38.25" customHeight="1" x14ac:dyDescent="0.2">
      <c r="A286" s="35"/>
      <c r="B286" s="35"/>
      <c r="C286" s="35"/>
      <c r="D286" s="36">
        <v>2024</v>
      </c>
      <c r="E286" s="37">
        <f t="shared" si="24"/>
        <v>0</v>
      </c>
      <c r="F286" s="37">
        <v>0</v>
      </c>
      <c r="G286" s="37">
        <v>0</v>
      </c>
      <c r="H286" s="37">
        <v>0</v>
      </c>
      <c r="I286" s="37">
        <v>0</v>
      </c>
      <c r="J286" s="26"/>
      <c r="K286" s="38"/>
      <c r="L286" s="38"/>
      <c r="M286" s="17"/>
      <c r="N286" s="39"/>
      <c r="O286" s="40"/>
      <c r="P286" s="47">
        <v>2024</v>
      </c>
      <c r="Q286" s="20">
        <f t="shared" si="25"/>
        <v>0</v>
      </c>
      <c r="R286" s="20">
        <f t="shared" si="25"/>
        <v>0</v>
      </c>
      <c r="S286" s="20">
        <f t="shared" si="25"/>
        <v>0</v>
      </c>
      <c r="T286" s="20">
        <f t="shared" si="25"/>
        <v>0</v>
      </c>
      <c r="U286" s="20">
        <f t="shared" si="25"/>
        <v>0</v>
      </c>
      <c r="V286" s="129"/>
    </row>
    <row r="287" spans="1:22" s="8" customFormat="1" ht="38.25" customHeight="1" x14ac:dyDescent="0.2">
      <c r="A287" s="41"/>
      <c r="B287" s="41"/>
      <c r="C287" s="41"/>
      <c r="D287" s="36">
        <v>2025</v>
      </c>
      <c r="E287" s="37">
        <f t="shared" si="24"/>
        <v>0</v>
      </c>
      <c r="F287" s="37">
        <v>0</v>
      </c>
      <c r="G287" s="37">
        <v>0</v>
      </c>
      <c r="H287" s="37">
        <v>0</v>
      </c>
      <c r="I287" s="37">
        <v>0</v>
      </c>
      <c r="J287" s="42"/>
      <c r="K287" s="43"/>
      <c r="L287" s="43"/>
      <c r="M287" s="21"/>
      <c r="N287" s="44"/>
      <c r="O287" s="45"/>
      <c r="P287" s="47">
        <v>2025</v>
      </c>
      <c r="Q287" s="20">
        <f t="shared" si="25"/>
        <v>0</v>
      </c>
      <c r="R287" s="20">
        <f t="shared" si="25"/>
        <v>0</v>
      </c>
      <c r="S287" s="20">
        <f t="shared" si="25"/>
        <v>0</v>
      </c>
      <c r="T287" s="20">
        <f t="shared" si="25"/>
        <v>0</v>
      </c>
      <c r="U287" s="20">
        <f t="shared" si="25"/>
        <v>0</v>
      </c>
      <c r="V287" s="129"/>
    </row>
    <row r="288" spans="1:22" s="8" customFormat="1" ht="80.25" customHeight="1" x14ac:dyDescent="0.2">
      <c r="A288" s="79" t="s">
        <v>145</v>
      </c>
      <c r="B288" s="49" t="s">
        <v>374</v>
      </c>
      <c r="C288" s="51" t="s">
        <v>54</v>
      </c>
      <c r="D288" s="36" t="s">
        <v>3</v>
      </c>
      <c r="E288" s="37">
        <f>SUM(E289:E293)</f>
        <v>60000</v>
      </c>
      <c r="F288" s="37">
        <f>SUM(F289:F293)</f>
        <v>13500</v>
      </c>
      <c r="G288" s="37">
        <f>SUM(G289:G293)</f>
        <v>30000</v>
      </c>
      <c r="H288" s="37">
        <f>SUM(H289:H293)</f>
        <v>1500</v>
      </c>
      <c r="I288" s="37">
        <f>SUM(I289:I293)</f>
        <v>15000</v>
      </c>
      <c r="J288" s="49" t="s">
        <v>215</v>
      </c>
      <c r="K288" s="51" t="s">
        <v>89</v>
      </c>
      <c r="L288" s="51" t="s">
        <v>104</v>
      </c>
      <c r="M288" s="52" t="s">
        <v>214</v>
      </c>
      <c r="N288" s="31" t="s">
        <v>375</v>
      </c>
      <c r="O288" s="32"/>
      <c r="P288" s="47" t="s">
        <v>3</v>
      </c>
      <c r="Q288" s="20">
        <f>SUM(Q289:Q293)</f>
        <v>0</v>
      </c>
      <c r="R288" s="20">
        <f>SUM(R289:R293)</f>
        <v>0</v>
      </c>
      <c r="S288" s="20">
        <f>SUM(S289:S293)</f>
        <v>0</v>
      </c>
      <c r="T288" s="20">
        <f>SUM(T289:T293)</f>
        <v>0</v>
      </c>
      <c r="U288" s="20">
        <f>SUM(U289:U293)</f>
        <v>0</v>
      </c>
      <c r="V288" s="129"/>
    </row>
    <row r="289" spans="1:22" s="8" customFormat="1" ht="33.75" customHeight="1" x14ac:dyDescent="0.2">
      <c r="A289" s="35"/>
      <c r="B289" s="35"/>
      <c r="C289" s="35"/>
      <c r="D289" s="36">
        <v>2021</v>
      </c>
      <c r="E289" s="37">
        <f t="shared" si="23"/>
        <v>0</v>
      </c>
      <c r="F289" s="37">
        <v>0</v>
      </c>
      <c r="G289" s="37">
        <v>0</v>
      </c>
      <c r="H289" s="37">
        <v>0</v>
      </c>
      <c r="I289" s="37">
        <v>0</v>
      </c>
      <c r="J289" s="26"/>
      <c r="K289" s="38"/>
      <c r="L289" s="38"/>
      <c r="M289" s="17"/>
      <c r="N289" s="39"/>
      <c r="O289" s="40"/>
      <c r="P289" s="47">
        <v>2021</v>
      </c>
      <c r="Q289" s="20">
        <f>SUM(R289:U289)</f>
        <v>0</v>
      </c>
      <c r="R289" s="20">
        <v>0</v>
      </c>
      <c r="S289" s="20">
        <v>0</v>
      </c>
      <c r="T289" s="20">
        <v>0</v>
      </c>
      <c r="U289" s="20">
        <v>0</v>
      </c>
      <c r="V289" s="129"/>
    </row>
    <row r="290" spans="1:22" s="8" customFormat="1" ht="33.75" customHeight="1" x14ac:dyDescent="0.2">
      <c r="A290" s="35"/>
      <c r="B290" s="35"/>
      <c r="C290" s="35"/>
      <c r="D290" s="36">
        <v>2022</v>
      </c>
      <c r="E290" s="37">
        <f t="shared" si="23"/>
        <v>0</v>
      </c>
      <c r="F290" s="37">
        <v>0</v>
      </c>
      <c r="G290" s="37">
        <v>0</v>
      </c>
      <c r="H290" s="37">
        <v>0</v>
      </c>
      <c r="I290" s="37">
        <v>0</v>
      </c>
      <c r="J290" s="26"/>
      <c r="K290" s="38"/>
      <c r="L290" s="38"/>
      <c r="M290" s="17"/>
      <c r="N290" s="39"/>
      <c r="O290" s="40"/>
      <c r="P290" s="47">
        <v>2022</v>
      </c>
      <c r="Q290" s="20">
        <f>SUM(R290:U290)</f>
        <v>0</v>
      </c>
      <c r="R290" s="20">
        <v>0</v>
      </c>
      <c r="S290" s="20">
        <v>0</v>
      </c>
      <c r="T290" s="20">
        <v>0</v>
      </c>
      <c r="U290" s="20">
        <v>0</v>
      </c>
      <c r="V290" s="129"/>
    </row>
    <row r="291" spans="1:22" s="8" customFormat="1" ht="33.75" customHeight="1" x14ac:dyDescent="0.2">
      <c r="A291" s="35"/>
      <c r="B291" s="35"/>
      <c r="C291" s="35"/>
      <c r="D291" s="36">
        <v>2023</v>
      </c>
      <c r="E291" s="37">
        <f t="shared" si="23"/>
        <v>0</v>
      </c>
      <c r="F291" s="37">
        <v>0</v>
      </c>
      <c r="G291" s="37">
        <v>0</v>
      </c>
      <c r="H291" s="37">
        <v>0</v>
      </c>
      <c r="I291" s="37">
        <v>0</v>
      </c>
      <c r="J291" s="26"/>
      <c r="K291" s="38"/>
      <c r="L291" s="38"/>
      <c r="M291" s="17"/>
      <c r="N291" s="39"/>
      <c r="O291" s="40"/>
      <c r="P291" s="47">
        <v>2023</v>
      </c>
      <c r="Q291" s="20">
        <f>SUM(R291:U291)</f>
        <v>0</v>
      </c>
      <c r="R291" s="20">
        <v>0</v>
      </c>
      <c r="S291" s="20">
        <v>0</v>
      </c>
      <c r="T291" s="20">
        <v>0</v>
      </c>
      <c r="U291" s="20">
        <v>0</v>
      </c>
      <c r="V291" s="129"/>
    </row>
    <row r="292" spans="1:22" s="8" customFormat="1" ht="33.75" customHeight="1" x14ac:dyDescent="0.2">
      <c r="A292" s="35"/>
      <c r="B292" s="35"/>
      <c r="C292" s="35"/>
      <c r="D292" s="36">
        <v>2024</v>
      </c>
      <c r="E292" s="37">
        <f t="shared" si="23"/>
        <v>6000</v>
      </c>
      <c r="F292" s="37">
        <v>0</v>
      </c>
      <c r="G292" s="37">
        <v>0</v>
      </c>
      <c r="H292" s="37">
        <v>0</v>
      </c>
      <c r="I292" s="37">
        <v>6000</v>
      </c>
      <c r="J292" s="26"/>
      <c r="K292" s="38"/>
      <c r="L292" s="38"/>
      <c r="M292" s="17"/>
      <c r="N292" s="39"/>
      <c r="O292" s="40"/>
      <c r="P292" s="47">
        <v>2024</v>
      </c>
      <c r="Q292" s="20">
        <f>SUM(R292:U292)</f>
        <v>0</v>
      </c>
      <c r="R292" s="20">
        <v>0</v>
      </c>
      <c r="S292" s="20">
        <v>0</v>
      </c>
      <c r="T292" s="20">
        <v>0</v>
      </c>
      <c r="U292" s="20">
        <v>0</v>
      </c>
      <c r="V292" s="129"/>
    </row>
    <row r="293" spans="1:22" s="8" customFormat="1" ht="33.75" customHeight="1" x14ac:dyDescent="0.2">
      <c r="A293" s="41"/>
      <c r="B293" s="41"/>
      <c r="C293" s="41"/>
      <c r="D293" s="36">
        <v>2025</v>
      </c>
      <c r="E293" s="37">
        <f t="shared" si="23"/>
        <v>54000</v>
      </c>
      <c r="F293" s="37">
        <v>13500</v>
      </c>
      <c r="G293" s="37">
        <v>30000</v>
      </c>
      <c r="H293" s="37">
        <v>1500</v>
      </c>
      <c r="I293" s="37">
        <v>9000</v>
      </c>
      <c r="J293" s="42"/>
      <c r="K293" s="43"/>
      <c r="L293" s="43"/>
      <c r="M293" s="21"/>
      <c r="N293" s="44"/>
      <c r="O293" s="45"/>
      <c r="P293" s="47">
        <v>2025</v>
      </c>
      <c r="Q293" s="20">
        <f>SUM(R293:U293)</f>
        <v>0</v>
      </c>
      <c r="R293" s="20">
        <v>0</v>
      </c>
      <c r="S293" s="20">
        <v>0</v>
      </c>
      <c r="T293" s="20">
        <v>0</v>
      </c>
      <c r="U293" s="20">
        <v>0</v>
      </c>
      <c r="V293" s="129"/>
    </row>
    <row r="294" spans="1:22" s="8" customFormat="1" ht="18.75" customHeight="1" x14ac:dyDescent="0.2">
      <c r="A294" s="79" t="s">
        <v>146</v>
      </c>
      <c r="B294" s="80" t="s">
        <v>376</v>
      </c>
      <c r="C294" s="51">
        <v>2021</v>
      </c>
      <c r="D294" s="36" t="s">
        <v>3</v>
      </c>
      <c r="E294" s="37">
        <f>SUM(E295:E299)</f>
        <v>40864.699999999997</v>
      </c>
      <c r="F294" s="37">
        <f>SUM(F295:F299)</f>
        <v>16105.1</v>
      </c>
      <c r="G294" s="37">
        <f>SUM(G295:G299)</f>
        <v>24437.3</v>
      </c>
      <c r="H294" s="37">
        <f>SUM(H295:H299)</f>
        <v>322.3</v>
      </c>
      <c r="I294" s="37">
        <f>SUM(I295:I299)</f>
        <v>0</v>
      </c>
      <c r="J294" s="49" t="s">
        <v>216</v>
      </c>
      <c r="K294" s="51" t="s">
        <v>86</v>
      </c>
      <c r="L294" s="51" t="s">
        <v>86</v>
      </c>
      <c r="M294" s="52" t="s">
        <v>217</v>
      </c>
      <c r="N294" s="31" t="s">
        <v>377</v>
      </c>
      <c r="O294" s="32"/>
      <c r="P294" s="47" t="s">
        <v>3</v>
      </c>
      <c r="Q294" s="20">
        <f>SUM(Q295:Q299)</f>
        <v>47330.260000000009</v>
      </c>
      <c r="R294" s="20">
        <f>SUM(R295:R299)</f>
        <v>22133.25</v>
      </c>
      <c r="S294" s="20">
        <f>SUM(S295:S299)</f>
        <v>24560.1</v>
      </c>
      <c r="T294" s="20">
        <f>SUM(T295:T299)</f>
        <v>636.91000000000008</v>
      </c>
      <c r="U294" s="20">
        <f>SUM(U295:U299)</f>
        <v>0</v>
      </c>
      <c r="V294" s="129"/>
    </row>
    <row r="295" spans="1:22" s="8" customFormat="1" ht="18.75" customHeight="1" x14ac:dyDescent="0.2">
      <c r="A295" s="35"/>
      <c r="B295" s="35"/>
      <c r="C295" s="35"/>
      <c r="D295" s="36">
        <v>2021</v>
      </c>
      <c r="E295" s="37">
        <f>F295+G295+H295+I295</f>
        <v>36352.5</v>
      </c>
      <c r="F295" s="37">
        <v>11818.5</v>
      </c>
      <c r="G295" s="37">
        <v>24437.3</v>
      </c>
      <c r="H295" s="37">
        <v>96.7</v>
      </c>
      <c r="I295" s="37">
        <v>0</v>
      </c>
      <c r="J295" s="26"/>
      <c r="K295" s="38"/>
      <c r="L295" s="38"/>
      <c r="M295" s="17"/>
      <c r="N295" s="39"/>
      <c r="O295" s="40"/>
      <c r="P295" s="47">
        <v>2021</v>
      </c>
      <c r="Q295" s="20">
        <f>SUM(R295:U295)</f>
        <v>42818.100000000006</v>
      </c>
      <c r="R295" s="163">
        <v>17846.7</v>
      </c>
      <c r="S295" s="163">
        <v>24560.1</v>
      </c>
      <c r="T295" s="163">
        <v>411.3</v>
      </c>
      <c r="U295" s="164">
        <v>0</v>
      </c>
      <c r="V295" s="129"/>
    </row>
    <row r="296" spans="1:22" s="8" customFormat="1" ht="18.75" customHeight="1" x14ac:dyDescent="0.2">
      <c r="A296" s="35"/>
      <c r="B296" s="35"/>
      <c r="C296" s="35"/>
      <c r="D296" s="36">
        <v>2022</v>
      </c>
      <c r="E296" s="37">
        <f>F296+G296+H296+I296</f>
        <v>4512.2000000000007</v>
      </c>
      <c r="F296" s="37">
        <v>4286.6000000000004</v>
      </c>
      <c r="G296" s="37">
        <v>0</v>
      </c>
      <c r="H296" s="37">
        <v>225.6</v>
      </c>
      <c r="I296" s="37">
        <v>0</v>
      </c>
      <c r="J296" s="26"/>
      <c r="K296" s="38"/>
      <c r="L296" s="38"/>
      <c r="M296" s="17"/>
      <c r="N296" s="39"/>
      <c r="O296" s="40"/>
      <c r="P296" s="47">
        <v>2022</v>
      </c>
      <c r="Q296" s="20">
        <f>SUM(R296:U296)</f>
        <v>4512.16</v>
      </c>
      <c r="R296" s="106">
        <v>4286.55</v>
      </c>
      <c r="S296" s="20">
        <v>0</v>
      </c>
      <c r="T296" s="20">
        <v>225.61</v>
      </c>
      <c r="U296" s="20">
        <v>0</v>
      </c>
      <c r="V296" s="129"/>
    </row>
    <row r="297" spans="1:22" s="8" customFormat="1" ht="18.75" customHeight="1" x14ac:dyDescent="0.2">
      <c r="A297" s="35"/>
      <c r="B297" s="35"/>
      <c r="C297" s="35"/>
      <c r="D297" s="36">
        <v>2023</v>
      </c>
      <c r="E297" s="37">
        <f>F297+G297+H297+I297</f>
        <v>0</v>
      </c>
      <c r="F297" s="37">
        <v>0</v>
      </c>
      <c r="G297" s="37">
        <v>0</v>
      </c>
      <c r="H297" s="37">
        <v>0</v>
      </c>
      <c r="I297" s="37">
        <v>0</v>
      </c>
      <c r="J297" s="26"/>
      <c r="K297" s="38"/>
      <c r="L297" s="38"/>
      <c r="M297" s="17"/>
      <c r="N297" s="39"/>
      <c r="O297" s="40"/>
      <c r="P297" s="47">
        <v>2023</v>
      </c>
      <c r="Q297" s="20">
        <f>SUM(R297:U297)</f>
        <v>0</v>
      </c>
      <c r="R297" s="20">
        <f>SUM(S297:V297)</f>
        <v>0</v>
      </c>
      <c r="S297" s="20">
        <f t="shared" ref="S297:U299" si="26">SUM(T297:W297)</f>
        <v>0</v>
      </c>
      <c r="T297" s="20">
        <f t="shared" si="26"/>
        <v>0</v>
      </c>
      <c r="U297" s="20">
        <f t="shared" si="26"/>
        <v>0</v>
      </c>
      <c r="V297" s="129"/>
    </row>
    <row r="298" spans="1:22" s="8" customFormat="1" ht="18.75" customHeight="1" x14ac:dyDescent="0.2">
      <c r="A298" s="35"/>
      <c r="B298" s="35"/>
      <c r="C298" s="35"/>
      <c r="D298" s="36">
        <v>2024</v>
      </c>
      <c r="E298" s="37">
        <f>F298+G298+H298+I298</f>
        <v>0</v>
      </c>
      <c r="F298" s="37">
        <v>0</v>
      </c>
      <c r="G298" s="37">
        <v>0</v>
      </c>
      <c r="H298" s="37">
        <v>0</v>
      </c>
      <c r="I298" s="37">
        <v>0</v>
      </c>
      <c r="J298" s="26"/>
      <c r="K298" s="38"/>
      <c r="L298" s="38"/>
      <c r="M298" s="17"/>
      <c r="N298" s="39"/>
      <c r="O298" s="40"/>
      <c r="P298" s="47">
        <v>2024</v>
      </c>
      <c r="Q298" s="20">
        <f>SUM(R298:U298)</f>
        <v>0</v>
      </c>
      <c r="R298" s="20">
        <f>SUM(S298:V298)</f>
        <v>0</v>
      </c>
      <c r="S298" s="20">
        <f>SUM(T298:W298)</f>
        <v>0</v>
      </c>
      <c r="T298" s="20">
        <f t="shared" si="26"/>
        <v>0</v>
      </c>
      <c r="U298" s="20">
        <f t="shared" si="26"/>
        <v>0</v>
      </c>
      <c r="V298" s="129"/>
    </row>
    <row r="299" spans="1:22" s="8" customFormat="1" ht="18.75" customHeight="1" x14ac:dyDescent="0.2">
      <c r="A299" s="35"/>
      <c r="B299" s="35"/>
      <c r="C299" s="35"/>
      <c r="D299" s="59">
        <v>2025</v>
      </c>
      <c r="E299" s="60">
        <f>F299+G299+H299+I299</f>
        <v>0</v>
      </c>
      <c r="F299" s="60">
        <v>0</v>
      </c>
      <c r="G299" s="60">
        <v>0</v>
      </c>
      <c r="H299" s="60">
        <v>0</v>
      </c>
      <c r="I299" s="60">
        <v>0</v>
      </c>
      <c r="J299" s="26"/>
      <c r="K299" s="38"/>
      <c r="L299" s="38"/>
      <c r="M299" s="17"/>
      <c r="N299" s="44"/>
      <c r="O299" s="45"/>
      <c r="P299" s="84">
        <v>2025</v>
      </c>
      <c r="Q299" s="20">
        <f>SUM(R299:U299)</f>
        <v>0</v>
      </c>
      <c r="R299" s="20">
        <f>SUM(S299:V299)</f>
        <v>0</v>
      </c>
      <c r="S299" s="20">
        <f>SUM(T299:W299)</f>
        <v>0</v>
      </c>
      <c r="T299" s="20">
        <f>SUM(U299:X299)</f>
        <v>0</v>
      </c>
      <c r="U299" s="20">
        <f t="shared" si="26"/>
        <v>0</v>
      </c>
      <c r="V299" s="129"/>
    </row>
    <row r="300" spans="1:22" s="8" customFormat="1" x14ac:dyDescent="0.2">
      <c r="A300" s="62" t="s">
        <v>56</v>
      </c>
      <c r="B300" s="63" t="s">
        <v>57</v>
      </c>
      <c r="C300" s="10"/>
      <c r="D300" s="10"/>
      <c r="E300" s="10"/>
      <c r="F300" s="10"/>
      <c r="G300" s="10"/>
      <c r="H300" s="10"/>
      <c r="I300" s="10"/>
      <c r="J300" s="10"/>
      <c r="K300" s="10"/>
      <c r="L300" s="10"/>
      <c r="M300" s="10"/>
      <c r="N300" s="161"/>
      <c r="O300" s="161"/>
      <c r="P300" s="161"/>
      <c r="Q300" s="161"/>
      <c r="R300" s="161"/>
      <c r="S300" s="161"/>
      <c r="T300" s="161"/>
      <c r="U300" s="161"/>
      <c r="V300" s="129"/>
    </row>
    <row r="301" spans="1:22" s="8" customFormat="1" ht="71.25" customHeight="1" x14ac:dyDescent="0.2">
      <c r="A301" s="162" t="s">
        <v>58</v>
      </c>
      <c r="B301" s="26" t="s">
        <v>378</v>
      </c>
      <c r="C301" s="27" t="s">
        <v>165</v>
      </c>
      <c r="D301" s="28" t="s">
        <v>3</v>
      </c>
      <c r="E301" s="29">
        <f>SUM(E302:E306)</f>
        <v>15000</v>
      </c>
      <c r="F301" s="29">
        <f>SUM(F302:F306)</f>
        <v>0</v>
      </c>
      <c r="G301" s="29">
        <f>SUM(G302:G306)</f>
        <v>0</v>
      </c>
      <c r="H301" s="29">
        <f>SUM(H302:H306)</f>
        <v>0</v>
      </c>
      <c r="I301" s="29">
        <f>SUM(I302:I306)</f>
        <v>15000</v>
      </c>
      <c r="J301" s="26" t="s">
        <v>218</v>
      </c>
      <c r="K301" s="27" t="s">
        <v>88</v>
      </c>
      <c r="L301" s="27" t="s">
        <v>86</v>
      </c>
      <c r="M301" s="30" t="s">
        <v>219</v>
      </c>
      <c r="N301" s="111" t="s">
        <v>379</v>
      </c>
      <c r="O301" s="112"/>
      <c r="P301" s="47" t="s">
        <v>3</v>
      </c>
      <c r="Q301" s="20">
        <f>SUM(Q302:Q306)</f>
        <v>0</v>
      </c>
      <c r="R301" s="20">
        <f>SUM(R302:R306)</f>
        <v>0</v>
      </c>
      <c r="S301" s="20">
        <f>SUM(S302:S306)</f>
        <v>0</v>
      </c>
      <c r="T301" s="20">
        <f>SUM(T302:T306)</f>
        <v>0</v>
      </c>
      <c r="U301" s="20">
        <f>SUM(U302:U306)</f>
        <v>0</v>
      </c>
      <c r="V301" s="129"/>
    </row>
    <row r="302" spans="1:22" s="8" customFormat="1" ht="46.5" customHeight="1" x14ac:dyDescent="0.2">
      <c r="A302" s="35"/>
      <c r="B302" s="35"/>
      <c r="C302" s="35"/>
      <c r="D302" s="36">
        <v>2021</v>
      </c>
      <c r="E302" s="37">
        <f t="shared" ref="E302:E318" si="27">SUM(F302:I302)</f>
        <v>0</v>
      </c>
      <c r="F302" s="37">
        <v>0</v>
      </c>
      <c r="G302" s="37">
        <v>0</v>
      </c>
      <c r="H302" s="37">
        <v>0</v>
      </c>
      <c r="I302" s="37">
        <v>0</v>
      </c>
      <c r="J302" s="26"/>
      <c r="K302" s="38"/>
      <c r="L302" s="38"/>
      <c r="M302" s="17"/>
      <c r="N302" s="113"/>
      <c r="O302" s="114"/>
      <c r="P302" s="47">
        <v>2021</v>
      </c>
      <c r="Q302" s="20">
        <f t="shared" ref="Q302:Q308" si="28">SUM(R302:U302)</f>
        <v>0</v>
      </c>
      <c r="R302" s="20">
        <v>0</v>
      </c>
      <c r="S302" s="20">
        <v>0</v>
      </c>
      <c r="T302" s="20">
        <v>0</v>
      </c>
      <c r="U302" s="20">
        <v>0</v>
      </c>
      <c r="V302" s="129"/>
    </row>
    <row r="303" spans="1:22" s="8" customFormat="1" ht="71.25" customHeight="1" x14ac:dyDescent="0.2">
      <c r="A303" s="35"/>
      <c r="B303" s="35"/>
      <c r="C303" s="35"/>
      <c r="D303" s="36">
        <v>2022</v>
      </c>
      <c r="E303" s="37">
        <f t="shared" si="27"/>
        <v>7500</v>
      </c>
      <c r="F303" s="37">
        <v>0</v>
      </c>
      <c r="G303" s="37">
        <v>0</v>
      </c>
      <c r="H303" s="37">
        <v>0</v>
      </c>
      <c r="I303" s="37">
        <v>7500</v>
      </c>
      <c r="J303" s="26"/>
      <c r="K303" s="38"/>
      <c r="L303" s="38"/>
      <c r="M303" s="17"/>
      <c r="N303" s="113"/>
      <c r="O303" s="114"/>
      <c r="P303" s="47">
        <v>2022</v>
      </c>
      <c r="Q303" s="20">
        <f t="shared" si="28"/>
        <v>0</v>
      </c>
      <c r="R303" s="20">
        <f>SUM(S303:V303)</f>
        <v>0</v>
      </c>
      <c r="S303" s="20">
        <v>0</v>
      </c>
      <c r="T303" s="20">
        <f t="shared" ref="T303:U306" si="29">SUM(U303:X303)</f>
        <v>0</v>
      </c>
      <c r="U303" s="20">
        <f t="shared" si="29"/>
        <v>0</v>
      </c>
      <c r="V303" s="47" t="s">
        <v>260</v>
      </c>
    </row>
    <row r="304" spans="1:22" s="8" customFormat="1" ht="71.25" customHeight="1" x14ac:dyDescent="0.2">
      <c r="A304" s="35"/>
      <c r="B304" s="35"/>
      <c r="C304" s="35"/>
      <c r="D304" s="36">
        <v>2023</v>
      </c>
      <c r="E304" s="37">
        <f t="shared" si="27"/>
        <v>7500</v>
      </c>
      <c r="F304" s="37">
        <v>0</v>
      </c>
      <c r="G304" s="37">
        <v>0</v>
      </c>
      <c r="H304" s="37">
        <v>0</v>
      </c>
      <c r="I304" s="37">
        <v>7500</v>
      </c>
      <c r="J304" s="26"/>
      <c r="K304" s="38"/>
      <c r="L304" s="38"/>
      <c r="M304" s="17"/>
      <c r="N304" s="113"/>
      <c r="O304" s="114"/>
      <c r="P304" s="47">
        <v>2023</v>
      </c>
      <c r="Q304" s="20">
        <f t="shared" si="28"/>
        <v>0</v>
      </c>
      <c r="R304" s="20">
        <f>SUM(S304:V304)</f>
        <v>0</v>
      </c>
      <c r="S304" s="20">
        <f>SUM(T304:W304)</f>
        <v>0</v>
      </c>
      <c r="T304" s="20">
        <f t="shared" si="29"/>
        <v>0</v>
      </c>
      <c r="U304" s="20">
        <f t="shared" si="29"/>
        <v>0</v>
      </c>
      <c r="V304" s="47" t="s">
        <v>260</v>
      </c>
    </row>
    <row r="305" spans="1:22" s="8" customFormat="1" ht="71.25" customHeight="1" x14ac:dyDescent="0.2">
      <c r="A305" s="35"/>
      <c r="B305" s="35"/>
      <c r="C305" s="35"/>
      <c r="D305" s="36">
        <v>2024</v>
      </c>
      <c r="E305" s="37">
        <f t="shared" si="27"/>
        <v>0</v>
      </c>
      <c r="F305" s="37">
        <v>0</v>
      </c>
      <c r="G305" s="37">
        <v>0</v>
      </c>
      <c r="H305" s="37">
        <v>0</v>
      </c>
      <c r="I305" s="37">
        <v>0</v>
      </c>
      <c r="J305" s="26"/>
      <c r="K305" s="38"/>
      <c r="L305" s="38"/>
      <c r="M305" s="17"/>
      <c r="N305" s="113"/>
      <c r="O305" s="114"/>
      <c r="P305" s="47">
        <v>2024</v>
      </c>
      <c r="Q305" s="20">
        <f t="shared" si="28"/>
        <v>0</v>
      </c>
      <c r="R305" s="20">
        <f>SUM(S305:V305)</f>
        <v>0</v>
      </c>
      <c r="S305" s="20">
        <f>SUM(T305:W305)</f>
        <v>0</v>
      </c>
      <c r="T305" s="20">
        <f t="shared" si="29"/>
        <v>0</v>
      </c>
      <c r="U305" s="20">
        <f>SUM(V305:Y305)</f>
        <v>0</v>
      </c>
      <c r="V305" s="129"/>
    </row>
    <row r="306" spans="1:22" s="8" customFormat="1" ht="71.25" customHeight="1" x14ac:dyDescent="0.2">
      <c r="A306" s="41"/>
      <c r="B306" s="41"/>
      <c r="C306" s="41"/>
      <c r="D306" s="36">
        <v>2025</v>
      </c>
      <c r="E306" s="37">
        <f t="shared" si="27"/>
        <v>0</v>
      </c>
      <c r="F306" s="37">
        <v>0</v>
      </c>
      <c r="G306" s="37">
        <v>0</v>
      </c>
      <c r="H306" s="37">
        <v>0</v>
      </c>
      <c r="I306" s="37">
        <v>0</v>
      </c>
      <c r="J306" s="42"/>
      <c r="K306" s="43"/>
      <c r="L306" s="43"/>
      <c r="M306" s="21"/>
      <c r="N306" s="115"/>
      <c r="O306" s="116"/>
      <c r="P306" s="84">
        <v>2025</v>
      </c>
      <c r="Q306" s="58">
        <f t="shared" si="28"/>
        <v>0</v>
      </c>
      <c r="R306" s="20">
        <f>SUM(S306:V306)</f>
        <v>0</v>
      </c>
      <c r="S306" s="20">
        <f>SUM(T306:W306)</f>
        <v>0</v>
      </c>
      <c r="T306" s="20">
        <f t="shared" si="29"/>
        <v>0</v>
      </c>
      <c r="U306" s="20">
        <f>SUM(V306:Y306)</f>
        <v>0</v>
      </c>
      <c r="V306" s="129"/>
    </row>
    <row r="307" spans="1:22" s="8" customFormat="1" ht="72" customHeight="1" x14ac:dyDescent="0.2">
      <c r="A307" s="79" t="s">
        <v>59</v>
      </c>
      <c r="B307" s="49" t="s">
        <v>380</v>
      </c>
      <c r="C307" s="51" t="s">
        <v>60</v>
      </c>
      <c r="D307" s="36" t="s">
        <v>3</v>
      </c>
      <c r="E307" s="37">
        <f>SUM(E308:E312)</f>
        <v>15000</v>
      </c>
      <c r="F307" s="37">
        <f>SUM(F308:F312)</f>
        <v>0</v>
      </c>
      <c r="G307" s="37">
        <f>SUM(G308:G312)</f>
        <v>0</v>
      </c>
      <c r="H307" s="37">
        <f>SUM(H308:H312)</f>
        <v>0</v>
      </c>
      <c r="I307" s="37">
        <f>SUM(I308:I312)</f>
        <v>15000</v>
      </c>
      <c r="J307" s="49" t="s">
        <v>220</v>
      </c>
      <c r="K307" s="51" t="s">
        <v>88</v>
      </c>
      <c r="L307" s="51" t="s">
        <v>86</v>
      </c>
      <c r="M307" s="52" t="s">
        <v>219</v>
      </c>
      <c r="N307" s="111" t="s">
        <v>381</v>
      </c>
      <c r="O307" s="117"/>
      <c r="P307" s="47" t="s">
        <v>3</v>
      </c>
      <c r="Q307" s="20">
        <f>SUM(Q308:Q312)</f>
        <v>0</v>
      </c>
      <c r="R307" s="20">
        <f>SUM(R308:R312)</f>
        <v>0</v>
      </c>
      <c r="S307" s="20">
        <f>SUM(S308:S312)</f>
        <v>0</v>
      </c>
      <c r="T307" s="20">
        <f>SUM(T308:T312)</f>
        <v>0</v>
      </c>
      <c r="U307" s="20">
        <f>SUM(U308:U312)</f>
        <v>0</v>
      </c>
      <c r="V307" s="129"/>
    </row>
    <row r="308" spans="1:22" s="8" customFormat="1" ht="16.5" customHeight="1" x14ac:dyDescent="0.2">
      <c r="A308" s="35"/>
      <c r="B308" s="35"/>
      <c r="C308" s="35"/>
      <c r="D308" s="36">
        <v>2021</v>
      </c>
      <c r="E308" s="37">
        <f t="shared" si="27"/>
        <v>0</v>
      </c>
      <c r="F308" s="37">
        <v>0</v>
      </c>
      <c r="G308" s="37">
        <v>0</v>
      </c>
      <c r="H308" s="37">
        <v>0</v>
      </c>
      <c r="I308" s="37">
        <v>0</v>
      </c>
      <c r="J308" s="26"/>
      <c r="K308" s="38"/>
      <c r="L308" s="38"/>
      <c r="M308" s="17"/>
      <c r="N308" s="118"/>
      <c r="O308" s="119"/>
      <c r="P308" s="47">
        <v>2021</v>
      </c>
      <c r="Q308" s="20">
        <f t="shared" si="28"/>
        <v>0</v>
      </c>
      <c r="R308" s="20">
        <v>0</v>
      </c>
      <c r="S308" s="20">
        <v>0</v>
      </c>
      <c r="T308" s="20">
        <v>0</v>
      </c>
      <c r="U308" s="20">
        <v>0</v>
      </c>
      <c r="V308" s="129"/>
    </row>
    <row r="309" spans="1:22" s="8" customFormat="1" ht="16.5" customHeight="1" x14ac:dyDescent="0.2">
      <c r="A309" s="35"/>
      <c r="B309" s="35"/>
      <c r="C309" s="35"/>
      <c r="D309" s="36">
        <v>2022</v>
      </c>
      <c r="E309" s="37">
        <f t="shared" si="27"/>
        <v>0</v>
      </c>
      <c r="F309" s="37">
        <v>0</v>
      </c>
      <c r="G309" s="37">
        <v>0</v>
      </c>
      <c r="H309" s="37">
        <v>0</v>
      </c>
      <c r="I309" s="37">
        <v>0</v>
      </c>
      <c r="J309" s="26"/>
      <c r="K309" s="38"/>
      <c r="L309" s="38"/>
      <c r="M309" s="17"/>
      <c r="N309" s="118"/>
      <c r="O309" s="119"/>
      <c r="P309" s="47">
        <v>2022</v>
      </c>
      <c r="Q309" s="20">
        <f t="shared" ref="Q309:U312" si="30">SUM(R309:U309)</f>
        <v>0</v>
      </c>
      <c r="R309" s="20">
        <f t="shared" si="30"/>
        <v>0</v>
      </c>
      <c r="S309" s="20">
        <f t="shared" si="30"/>
        <v>0</v>
      </c>
      <c r="T309" s="20">
        <f t="shared" si="30"/>
        <v>0</v>
      </c>
      <c r="U309" s="20">
        <f t="shared" si="30"/>
        <v>0</v>
      </c>
      <c r="V309" s="129"/>
    </row>
    <row r="310" spans="1:22" s="8" customFormat="1" ht="16.5" customHeight="1" x14ac:dyDescent="0.2">
      <c r="A310" s="35"/>
      <c r="B310" s="35"/>
      <c r="C310" s="35"/>
      <c r="D310" s="36">
        <v>2023</v>
      </c>
      <c r="E310" s="37">
        <f t="shared" si="27"/>
        <v>7500</v>
      </c>
      <c r="F310" s="37">
        <v>0</v>
      </c>
      <c r="G310" s="37">
        <v>0</v>
      </c>
      <c r="H310" s="37">
        <v>0</v>
      </c>
      <c r="I310" s="37">
        <v>7500</v>
      </c>
      <c r="J310" s="26"/>
      <c r="K310" s="38"/>
      <c r="L310" s="38"/>
      <c r="M310" s="17"/>
      <c r="N310" s="118"/>
      <c r="O310" s="119"/>
      <c r="P310" s="47">
        <v>2023</v>
      </c>
      <c r="Q310" s="20">
        <f t="shared" si="30"/>
        <v>0</v>
      </c>
      <c r="R310" s="20">
        <f t="shared" si="30"/>
        <v>0</v>
      </c>
      <c r="S310" s="20">
        <f t="shared" si="30"/>
        <v>0</v>
      </c>
      <c r="T310" s="20">
        <f t="shared" si="30"/>
        <v>0</v>
      </c>
      <c r="U310" s="20">
        <f t="shared" si="30"/>
        <v>0</v>
      </c>
      <c r="V310" s="129"/>
    </row>
    <row r="311" spans="1:22" s="8" customFormat="1" ht="16.5" customHeight="1" x14ac:dyDescent="0.2">
      <c r="A311" s="35"/>
      <c r="B311" s="35"/>
      <c r="C311" s="35"/>
      <c r="D311" s="36">
        <v>2024</v>
      </c>
      <c r="E311" s="37">
        <f t="shared" si="27"/>
        <v>7500</v>
      </c>
      <c r="F311" s="37">
        <v>0</v>
      </c>
      <c r="G311" s="37">
        <v>0</v>
      </c>
      <c r="H311" s="37">
        <v>0</v>
      </c>
      <c r="I311" s="37">
        <v>7500</v>
      </c>
      <c r="J311" s="26"/>
      <c r="K311" s="38"/>
      <c r="L311" s="38"/>
      <c r="M311" s="17"/>
      <c r="N311" s="118"/>
      <c r="O311" s="119"/>
      <c r="P311" s="47">
        <v>2024</v>
      </c>
      <c r="Q311" s="20">
        <f t="shared" si="30"/>
        <v>0</v>
      </c>
      <c r="R311" s="20">
        <f t="shared" si="30"/>
        <v>0</v>
      </c>
      <c r="S311" s="20">
        <f t="shared" si="30"/>
        <v>0</v>
      </c>
      <c r="T311" s="20">
        <f t="shared" si="30"/>
        <v>0</v>
      </c>
      <c r="U311" s="20">
        <f t="shared" si="30"/>
        <v>0</v>
      </c>
      <c r="V311" s="129"/>
    </row>
    <row r="312" spans="1:22" s="8" customFormat="1" ht="69" customHeight="1" x14ac:dyDescent="0.2">
      <c r="A312" s="41"/>
      <c r="B312" s="41"/>
      <c r="C312" s="41"/>
      <c r="D312" s="36">
        <v>2025</v>
      </c>
      <c r="E312" s="37">
        <f t="shared" si="27"/>
        <v>0</v>
      </c>
      <c r="F312" s="37">
        <v>0</v>
      </c>
      <c r="G312" s="37">
        <v>0</v>
      </c>
      <c r="H312" s="37">
        <v>0</v>
      </c>
      <c r="I312" s="37">
        <v>0</v>
      </c>
      <c r="J312" s="42"/>
      <c r="K312" s="43"/>
      <c r="L312" s="43"/>
      <c r="M312" s="21"/>
      <c r="N312" s="120"/>
      <c r="O312" s="121"/>
      <c r="P312" s="84">
        <v>2025</v>
      </c>
      <c r="Q312" s="58">
        <f t="shared" si="30"/>
        <v>0</v>
      </c>
      <c r="R312" s="20">
        <f t="shared" si="30"/>
        <v>0</v>
      </c>
      <c r="S312" s="20">
        <f t="shared" si="30"/>
        <v>0</v>
      </c>
      <c r="T312" s="20">
        <f t="shared" si="30"/>
        <v>0</v>
      </c>
      <c r="U312" s="20">
        <f t="shared" si="30"/>
        <v>0</v>
      </c>
      <c r="V312" s="129"/>
    </row>
    <row r="313" spans="1:22" s="8" customFormat="1" ht="22.5" customHeight="1" x14ac:dyDescent="0.2">
      <c r="A313" s="79" t="s">
        <v>61</v>
      </c>
      <c r="B313" s="49" t="s">
        <v>382</v>
      </c>
      <c r="C313" s="51" t="s">
        <v>9</v>
      </c>
      <c r="D313" s="36" t="s">
        <v>3</v>
      </c>
      <c r="E313" s="37">
        <f>SUM(E314:E318)</f>
        <v>160000</v>
      </c>
      <c r="F313" s="37">
        <f>SUM(F314:F318)</f>
        <v>0</v>
      </c>
      <c r="G313" s="37">
        <f>SUM(G314:G318)</f>
        <v>0</v>
      </c>
      <c r="H313" s="37">
        <f>SUM(H314:H318)</f>
        <v>0</v>
      </c>
      <c r="I313" s="37">
        <f>SUM(I314:I318)</f>
        <v>160000</v>
      </c>
      <c r="J313" s="49" t="s">
        <v>221</v>
      </c>
      <c r="K313" s="51" t="s">
        <v>88</v>
      </c>
      <c r="L313" s="51" t="s">
        <v>86</v>
      </c>
      <c r="M313" s="52" t="s">
        <v>222</v>
      </c>
      <c r="N313" s="113" t="s">
        <v>383</v>
      </c>
      <c r="O313" s="114"/>
      <c r="P313" s="47" t="s">
        <v>3</v>
      </c>
      <c r="Q313" s="20">
        <f>SUM(Q314:Q318)</f>
        <v>38200</v>
      </c>
      <c r="R313" s="20">
        <f>SUM(R314:R318)</f>
        <v>0</v>
      </c>
      <c r="S313" s="20">
        <f>SUM(S314:S318)</f>
        <v>0</v>
      </c>
      <c r="T313" s="20">
        <f>SUM(T314:T318)</f>
        <v>0</v>
      </c>
      <c r="U313" s="20">
        <f>SUM(U314:U318)</f>
        <v>38200</v>
      </c>
      <c r="V313" s="129"/>
    </row>
    <row r="314" spans="1:22" s="8" customFormat="1" ht="22.5" customHeight="1" x14ac:dyDescent="0.2">
      <c r="A314" s="35"/>
      <c r="B314" s="35"/>
      <c r="C314" s="35"/>
      <c r="D314" s="36">
        <v>2021</v>
      </c>
      <c r="E314" s="37">
        <f t="shared" si="27"/>
        <v>40000</v>
      </c>
      <c r="F314" s="37">
        <v>0</v>
      </c>
      <c r="G314" s="37">
        <v>0</v>
      </c>
      <c r="H314" s="37">
        <v>0</v>
      </c>
      <c r="I314" s="37">
        <v>40000</v>
      </c>
      <c r="J314" s="26"/>
      <c r="K314" s="38"/>
      <c r="L314" s="38"/>
      <c r="M314" s="17"/>
      <c r="N314" s="113"/>
      <c r="O314" s="114"/>
      <c r="P314" s="47">
        <v>2021</v>
      </c>
      <c r="Q314" s="20">
        <f>SUM(R314:U314)</f>
        <v>38200</v>
      </c>
      <c r="R314" s="20">
        <v>0</v>
      </c>
      <c r="S314" s="20">
        <v>0</v>
      </c>
      <c r="T314" s="20">
        <v>0</v>
      </c>
      <c r="U314" s="20">
        <v>38200</v>
      </c>
      <c r="V314" s="129"/>
    </row>
    <row r="315" spans="1:22" s="8" customFormat="1" ht="22.5" customHeight="1" x14ac:dyDescent="0.2">
      <c r="A315" s="35"/>
      <c r="B315" s="35"/>
      <c r="C315" s="35"/>
      <c r="D315" s="36">
        <v>2022</v>
      </c>
      <c r="E315" s="37">
        <f t="shared" si="27"/>
        <v>0</v>
      </c>
      <c r="F315" s="37">
        <v>0</v>
      </c>
      <c r="G315" s="37">
        <v>0</v>
      </c>
      <c r="H315" s="37">
        <v>0</v>
      </c>
      <c r="I315" s="37">
        <v>0</v>
      </c>
      <c r="J315" s="26"/>
      <c r="K315" s="38"/>
      <c r="L315" s="38"/>
      <c r="M315" s="17"/>
      <c r="N315" s="113"/>
      <c r="O315" s="114"/>
      <c r="P315" s="47">
        <v>2022</v>
      </c>
      <c r="Q315" s="20">
        <f>SUM(R315:U315)</f>
        <v>0</v>
      </c>
      <c r="R315" s="20">
        <v>0</v>
      </c>
      <c r="S315" s="20">
        <v>0</v>
      </c>
      <c r="T315" s="20">
        <v>0</v>
      </c>
      <c r="U315" s="164">
        <v>0</v>
      </c>
      <c r="V315" s="129"/>
    </row>
    <row r="316" spans="1:22" s="8" customFormat="1" ht="22.5" customHeight="1" x14ac:dyDescent="0.2">
      <c r="A316" s="35"/>
      <c r="B316" s="35"/>
      <c r="C316" s="35"/>
      <c r="D316" s="36">
        <v>2023</v>
      </c>
      <c r="E316" s="37">
        <f t="shared" si="27"/>
        <v>40000</v>
      </c>
      <c r="F316" s="37">
        <v>0</v>
      </c>
      <c r="G316" s="37">
        <v>0</v>
      </c>
      <c r="H316" s="37">
        <v>0</v>
      </c>
      <c r="I316" s="37">
        <v>40000</v>
      </c>
      <c r="J316" s="26"/>
      <c r="K316" s="38"/>
      <c r="L316" s="38"/>
      <c r="M316" s="17"/>
      <c r="N316" s="113"/>
      <c r="O316" s="114"/>
      <c r="P316" s="47">
        <v>2023</v>
      </c>
      <c r="Q316" s="20">
        <f>SUM(R316:U316)</f>
        <v>0</v>
      </c>
      <c r="R316" s="20">
        <v>0</v>
      </c>
      <c r="S316" s="20">
        <v>0</v>
      </c>
      <c r="T316" s="20">
        <v>0</v>
      </c>
      <c r="U316" s="20">
        <v>0</v>
      </c>
      <c r="V316" s="129"/>
    </row>
    <row r="317" spans="1:22" s="8" customFormat="1" ht="22.5" customHeight="1" x14ac:dyDescent="0.2">
      <c r="A317" s="35"/>
      <c r="B317" s="35"/>
      <c r="C317" s="35"/>
      <c r="D317" s="36">
        <v>2024</v>
      </c>
      <c r="E317" s="37">
        <f t="shared" si="27"/>
        <v>40000</v>
      </c>
      <c r="F317" s="37">
        <v>0</v>
      </c>
      <c r="G317" s="37">
        <v>0</v>
      </c>
      <c r="H317" s="37">
        <v>0</v>
      </c>
      <c r="I317" s="37">
        <v>40000</v>
      </c>
      <c r="J317" s="26"/>
      <c r="K317" s="38"/>
      <c r="L317" s="38"/>
      <c r="M317" s="17"/>
      <c r="N317" s="113"/>
      <c r="O317" s="114"/>
      <c r="P317" s="47">
        <v>2024</v>
      </c>
      <c r="Q317" s="20">
        <f>SUM(R317:U317)</f>
        <v>0</v>
      </c>
      <c r="R317" s="20">
        <v>0</v>
      </c>
      <c r="S317" s="20">
        <v>0</v>
      </c>
      <c r="T317" s="20">
        <v>0</v>
      </c>
      <c r="U317" s="20">
        <v>0</v>
      </c>
      <c r="V317" s="129"/>
    </row>
    <row r="318" spans="1:22" s="8" customFormat="1" ht="83.25" customHeight="1" x14ac:dyDescent="0.2">
      <c r="A318" s="41"/>
      <c r="B318" s="41"/>
      <c r="C318" s="41"/>
      <c r="D318" s="36">
        <v>2025</v>
      </c>
      <c r="E318" s="37">
        <f t="shared" si="27"/>
        <v>40000</v>
      </c>
      <c r="F318" s="37">
        <v>0</v>
      </c>
      <c r="G318" s="37">
        <v>0</v>
      </c>
      <c r="H318" s="37">
        <v>0</v>
      </c>
      <c r="I318" s="37">
        <v>40000</v>
      </c>
      <c r="J318" s="42"/>
      <c r="K318" s="43"/>
      <c r="L318" s="43"/>
      <c r="M318" s="21"/>
      <c r="N318" s="115"/>
      <c r="O318" s="116"/>
      <c r="P318" s="84">
        <v>2025</v>
      </c>
      <c r="Q318" s="58">
        <f>SUM(R318:U318)</f>
        <v>0</v>
      </c>
      <c r="R318" s="20">
        <v>0</v>
      </c>
      <c r="S318" s="20">
        <v>0</v>
      </c>
      <c r="T318" s="20">
        <v>0</v>
      </c>
      <c r="U318" s="20">
        <v>0</v>
      </c>
      <c r="V318" s="129"/>
    </row>
    <row r="319" spans="1:22" s="8" customFormat="1" ht="39.75" customHeight="1" x14ac:dyDescent="0.2">
      <c r="A319" s="79" t="s">
        <v>63</v>
      </c>
      <c r="B319" s="80" t="s">
        <v>384</v>
      </c>
      <c r="C319" s="51">
        <v>2021</v>
      </c>
      <c r="D319" s="36" t="s">
        <v>3</v>
      </c>
      <c r="E319" s="37">
        <f>SUM(E320:E324)</f>
        <v>51379.9</v>
      </c>
      <c r="F319" s="37">
        <f>SUM(F320:F324)</f>
        <v>15028.5</v>
      </c>
      <c r="G319" s="37">
        <f>SUM(G320:G324)</f>
        <v>36351.4</v>
      </c>
      <c r="H319" s="37">
        <f>SUM(H320:H324)</f>
        <v>0</v>
      </c>
      <c r="I319" s="37">
        <f>SUM(I320:I324)</f>
        <v>0</v>
      </c>
      <c r="J319" s="49" t="s">
        <v>276</v>
      </c>
      <c r="K319" s="51" t="s">
        <v>86</v>
      </c>
      <c r="L319" s="51" t="s">
        <v>86</v>
      </c>
      <c r="M319" s="52" t="s">
        <v>217</v>
      </c>
      <c r="N319" s="31" t="s">
        <v>385</v>
      </c>
      <c r="O319" s="32"/>
      <c r="P319" s="47" t="s">
        <v>3</v>
      </c>
      <c r="Q319" s="20">
        <f>SUM(Q320:Q324)</f>
        <v>51379.880000000005</v>
      </c>
      <c r="R319" s="20">
        <f>SUM(R320:R324)</f>
        <v>15028.47</v>
      </c>
      <c r="S319" s="20">
        <f>SUM(S320:S324)</f>
        <v>36351.410000000003</v>
      </c>
      <c r="T319" s="20">
        <f>SUM(T320:T324)</f>
        <v>0</v>
      </c>
      <c r="U319" s="20">
        <f>SUM(U320:U324)</f>
        <v>0</v>
      </c>
      <c r="V319" s="129"/>
    </row>
    <row r="320" spans="1:22" s="8" customFormat="1" ht="39.75" customHeight="1" x14ac:dyDescent="0.2">
      <c r="A320" s="35"/>
      <c r="B320" s="35"/>
      <c r="C320" s="35"/>
      <c r="D320" s="36">
        <v>2021</v>
      </c>
      <c r="E320" s="37">
        <f>F320+G320+H320+I320</f>
        <v>51379.9</v>
      </c>
      <c r="F320" s="37">
        <v>15028.5</v>
      </c>
      <c r="G320" s="37">
        <v>36351.4</v>
      </c>
      <c r="H320" s="37">
        <v>0</v>
      </c>
      <c r="I320" s="37">
        <v>0</v>
      </c>
      <c r="J320" s="26"/>
      <c r="K320" s="38"/>
      <c r="L320" s="38"/>
      <c r="M320" s="17"/>
      <c r="N320" s="39"/>
      <c r="O320" s="40"/>
      <c r="P320" s="47">
        <v>2021</v>
      </c>
      <c r="Q320" s="20">
        <f>SUM(R320:U320)</f>
        <v>51379.880000000005</v>
      </c>
      <c r="R320" s="169">
        <v>15028.47</v>
      </c>
      <c r="S320" s="169">
        <v>36351.410000000003</v>
      </c>
      <c r="T320" s="20">
        <v>0</v>
      </c>
      <c r="U320" s="20">
        <v>0</v>
      </c>
      <c r="V320" s="129"/>
    </row>
    <row r="321" spans="1:22" s="8" customFormat="1" ht="39.75" customHeight="1" x14ac:dyDescent="0.2">
      <c r="A321" s="35"/>
      <c r="B321" s="35"/>
      <c r="C321" s="35"/>
      <c r="D321" s="36">
        <v>2022</v>
      </c>
      <c r="E321" s="37">
        <f>F321+G321+H321+I321</f>
        <v>0</v>
      </c>
      <c r="F321" s="37">
        <v>0</v>
      </c>
      <c r="G321" s="37">
        <v>0</v>
      </c>
      <c r="H321" s="37">
        <v>0</v>
      </c>
      <c r="I321" s="37">
        <v>0</v>
      </c>
      <c r="J321" s="26"/>
      <c r="K321" s="38"/>
      <c r="L321" s="38"/>
      <c r="M321" s="17"/>
      <c r="N321" s="39"/>
      <c r="O321" s="40"/>
      <c r="P321" s="47">
        <v>2022</v>
      </c>
      <c r="Q321" s="20">
        <f>SUM(R321:U321)</f>
        <v>0</v>
      </c>
      <c r="R321" s="20">
        <v>0</v>
      </c>
      <c r="S321" s="20">
        <v>0</v>
      </c>
      <c r="T321" s="20">
        <v>0</v>
      </c>
      <c r="U321" s="20">
        <v>0</v>
      </c>
      <c r="V321" s="129"/>
    </row>
    <row r="322" spans="1:22" s="8" customFormat="1" ht="39.75" customHeight="1" x14ac:dyDescent="0.2">
      <c r="A322" s="35"/>
      <c r="B322" s="35"/>
      <c r="C322" s="35"/>
      <c r="D322" s="36">
        <v>2023</v>
      </c>
      <c r="E322" s="37">
        <f>F322+G322+H322+I322</f>
        <v>0</v>
      </c>
      <c r="F322" s="37">
        <v>0</v>
      </c>
      <c r="G322" s="37">
        <v>0</v>
      </c>
      <c r="H322" s="37">
        <v>0</v>
      </c>
      <c r="I322" s="37">
        <v>0</v>
      </c>
      <c r="J322" s="26"/>
      <c r="K322" s="38"/>
      <c r="L322" s="38"/>
      <c r="M322" s="17"/>
      <c r="N322" s="39"/>
      <c r="O322" s="40"/>
      <c r="P322" s="47">
        <v>2023</v>
      </c>
      <c r="Q322" s="20">
        <f>SUM(R322:U322)</f>
        <v>0</v>
      </c>
      <c r="R322" s="20">
        <v>0</v>
      </c>
      <c r="S322" s="20">
        <v>0</v>
      </c>
      <c r="T322" s="20">
        <v>0</v>
      </c>
      <c r="U322" s="20">
        <v>0</v>
      </c>
      <c r="V322" s="129"/>
    </row>
    <row r="323" spans="1:22" s="8" customFormat="1" ht="39.75" customHeight="1" x14ac:dyDescent="0.2">
      <c r="A323" s="35"/>
      <c r="B323" s="35"/>
      <c r="C323" s="35"/>
      <c r="D323" s="36">
        <v>2024</v>
      </c>
      <c r="E323" s="37">
        <f>F323+G323+H323+I323</f>
        <v>0</v>
      </c>
      <c r="F323" s="37">
        <v>0</v>
      </c>
      <c r="G323" s="37">
        <v>0</v>
      </c>
      <c r="H323" s="37">
        <v>0</v>
      </c>
      <c r="I323" s="37">
        <v>0</v>
      </c>
      <c r="J323" s="26"/>
      <c r="K323" s="38"/>
      <c r="L323" s="38"/>
      <c r="M323" s="17"/>
      <c r="N323" s="39"/>
      <c r="O323" s="40"/>
      <c r="P323" s="47">
        <v>2024</v>
      </c>
      <c r="Q323" s="20">
        <f>SUM(R323:U323)</f>
        <v>0</v>
      </c>
      <c r="R323" s="20">
        <v>0</v>
      </c>
      <c r="S323" s="20">
        <v>0</v>
      </c>
      <c r="T323" s="20">
        <v>0</v>
      </c>
      <c r="U323" s="20">
        <v>0</v>
      </c>
      <c r="V323" s="129"/>
    </row>
    <row r="324" spans="1:22" s="8" customFormat="1" ht="39.75" customHeight="1" x14ac:dyDescent="0.2">
      <c r="A324" s="41"/>
      <c r="B324" s="41"/>
      <c r="C324" s="41"/>
      <c r="D324" s="36">
        <v>2025</v>
      </c>
      <c r="E324" s="37">
        <f>F324+G324+H324+I324</f>
        <v>0</v>
      </c>
      <c r="F324" s="37">
        <v>0</v>
      </c>
      <c r="G324" s="37">
        <v>0</v>
      </c>
      <c r="H324" s="37">
        <v>0</v>
      </c>
      <c r="I324" s="37">
        <v>0</v>
      </c>
      <c r="J324" s="42"/>
      <c r="K324" s="43"/>
      <c r="L324" s="43"/>
      <c r="M324" s="21"/>
      <c r="N324" s="44"/>
      <c r="O324" s="45"/>
      <c r="P324" s="84">
        <v>2025</v>
      </c>
      <c r="Q324" s="58">
        <f>SUM(R324:U324)</f>
        <v>0</v>
      </c>
      <c r="R324" s="20">
        <v>0</v>
      </c>
      <c r="S324" s="20">
        <v>0</v>
      </c>
      <c r="T324" s="20">
        <v>0</v>
      </c>
      <c r="U324" s="20">
        <v>0</v>
      </c>
      <c r="V324" s="129"/>
    </row>
    <row r="325" spans="1:22" s="8" customFormat="1" ht="26.25" customHeight="1" x14ac:dyDescent="0.2">
      <c r="A325" s="79" t="s">
        <v>64</v>
      </c>
      <c r="B325" s="80" t="s">
        <v>386</v>
      </c>
      <c r="C325" s="51">
        <v>2021</v>
      </c>
      <c r="D325" s="36" t="s">
        <v>3</v>
      </c>
      <c r="E325" s="37">
        <f>SUM(E326:E330)</f>
        <v>19293.8</v>
      </c>
      <c r="F325" s="37">
        <f>SUM(F326:F330)</f>
        <v>19293.8</v>
      </c>
      <c r="G325" s="37">
        <f>SUM(G326:G330)</f>
        <v>0</v>
      </c>
      <c r="H325" s="37">
        <f>SUM(H326:H330)</f>
        <v>0</v>
      </c>
      <c r="I325" s="37">
        <f>SUM(I326:I330)</f>
        <v>0</v>
      </c>
      <c r="J325" s="49" t="s">
        <v>275</v>
      </c>
      <c r="K325" s="51" t="s">
        <v>86</v>
      </c>
      <c r="L325" s="51" t="s">
        <v>86</v>
      </c>
      <c r="M325" s="52" t="s">
        <v>223</v>
      </c>
      <c r="N325" s="31" t="s">
        <v>387</v>
      </c>
      <c r="O325" s="32"/>
      <c r="P325" s="47" t="s">
        <v>3</v>
      </c>
      <c r="Q325" s="20">
        <f>SUM(Q326:Q330)</f>
        <v>19293.75</v>
      </c>
      <c r="R325" s="20">
        <f>SUM(R326:R330)</f>
        <v>19293.75</v>
      </c>
      <c r="S325" s="20">
        <f>SUM(S326:S330)</f>
        <v>0</v>
      </c>
      <c r="T325" s="20">
        <f>SUM(T326:T330)</f>
        <v>0</v>
      </c>
      <c r="U325" s="20">
        <f>SUM(U326:U330)</f>
        <v>0</v>
      </c>
      <c r="V325" s="129"/>
    </row>
    <row r="326" spans="1:22" s="8" customFormat="1" ht="26.25" customHeight="1" x14ac:dyDescent="0.2">
      <c r="A326" s="35"/>
      <c r="B326" s="35"/>
      <c r="C326" s="35"/>
      <c r="D326" s="36">
        <v>2021</v>
      </c>
      <c r="E326" s="37">
        <f>F326+G326+H326+I326</f>
        <v>19293.8</v>
      </c>
      <c r="F326" s="37">
        <v>19293.8</v>
      </c>
      <c r="G326" s="37">
        <v>0</v>
      </c>
      <c r="H326" s="37">
        <v>0</v>
      </c>
      <c r="I326" s="37">
        <v>0</v>
      </c>
      <c r="J326" s="26"/>
      <c r="K326" s="38"/>
      <c r="L326" s="38"/>
      <c r="M326" s="17"/>
      <c r="N326" s="39"/>
      <c r="O326" s="40"/>
      <c r="P326" s="47">
        <v>2021</v>
      </c>
      <c r="Q326" s="20">
        <f>SUM(R326:U326)</f>
        <v>19293.75</v>
      </c>
      <c r="R326" s="169">
        <v>19293.75</v>
      </c>
      <c r="S326" s="20">
        <v>0</v>
      </c>
      <c r="T326" s="20">
        <v>0</v>
      </c>
      <c r="U326" s="20">
        <v>0</v>
      </c>
      <c r="V326" s="129"/>
    </row>
    <row r="327" spans="1:22" s="8" customFormat="1" ht="26.25" customHeight="1" x14ac:dyDescent="0.2">
      <c r="A327" s="35"/>
      <c r="B327" s="35"/>
      <c r="C327" s="35"/>
      <c r="D327" s="36">
        <v>2022</v>
      </c>
      <c r="E327" s="37">
        <f>F327+G327+H327+I327</f>
        <v>0</v>
      </c>
      <c r="F327" s="37">
        <v>0</v>
      </c>
      <c r="G327" s="37">
        <v>0</v>
      </c>
      <c r="H327" s="37">
        <v>0</v>
      </c>
      <c r="I327" s="37">
        <v>0</v>
      </c>
      <c r="J327" s="26"/>
      <c r="K327" s="38"/>
      <c r="L327" s="38"/>
      <c r="M327" s="17"/>
      <c r="N327" s="39"/>
      <c r="O327" s="40"/>
      <c r="P327" s="47">
        <v>2022</v>
      </c>
      <c r="Q327" s="20">
        <f>SUM(R327:U327)</f>
        <v>0</v>
      </c>
      <c r="R327" s="20">
        <v>0</v>
      </c>
      <c r="S327" s="20">
        <v>0</v>
      </c>
      <c r="T327" s="20">
        <v>0</v>
      </c>
      <c r="U327" s="20">
        <v>0</v>
      </c>
      <c r="V327" s="129"/>
    </row>
    <row r="328" spans="1:22" s="8" customFormat="1" ht="26.25" customHeight="1" x14ac:dyDescent="0.2">
      <c r="A328" s="35"/>
      <c r="B328" s="35"/>
      <c r="C328" s="35"/>
      <c r="D328" s="36">
        <v>2023</v>
      </c>
      <c r="E328" s="37">
        <f>F328+G328+H328+I328</f>
        <v>0</v>
      </c>
      <c r="F328" s="37">
        <v>0</v>
      </c>
      <c r="G328" s="37">
        <v>0</v>
      </c>
      <c r="H328" s="37">
        <v>0</v>
      </c>
      <c r="I328" s="37">
        <v>0</v>
      </c>
      <c r="J328" s="26"/>
      <c r="K328" s="38"/>
      <c r="L328" s="38"/>
      <c r="M328" s="17"/>
      <c r="N328" s="39"/>
      <c r="O328" s="40"/>
      <c r="P328" s="47">
        <v>2023</v>
      </c>
      <c r="Q328" s="20">
        <f>SUM(R328:U328)</f>
        <v>0</v>
      </c>
      <c r="R328" s="20">
        <v>0</v>
      </c>
      <c r="S328" s="20">
        <v>0</v>
      </c>
      <c r="T328" s="20">
        <v>0</v>
      </c>
      <c r="U328" s="20">
        <v>0</v>
      </c>
      <c r="V328" s="129"/>
    </row>
    <row r="329" spans="1:22" s="8" customFormat="1" ht="26.25" customHeight="1" x14ac:dyDescent="0.2">
      <c r="A329" s="35"/>
      <c r="B329" s="35"/>
      <c r="C329" s="35"/>
      <c r="D329" s="36">
        <v>2024</v>
      </c>
      <c r="E329" s="37">
        <f>F329+G329+H329+I329</f>
        <v>0</v>
      </c>
      <c r="F329" s="37">
        <v>0</v>
      </c>
      <c r="G329" s="37">
        <v>0</v>
      </c>
      <c r="H329" s="37">
        <v>0</v>
      </c>
      <c r="I329" s="37">
        <v>0</v>
      </c>
      <c r="J329" s="26"/>
      <c r="K329" s="38"/>
      <c r="L329" s="38"/>
      <c r="M329" s="17"/>
      <c r="N329" s="39"/>
      <c r="O329" s="40"/>
      <c r="P329" s="47">
        <v>2024</v>
      </c>
      <c r="Q329" s="20">
        <f>SUM(R329:U329)</f>
        <v>0</v>
      </c>
      <c r="R329" s="20">
        <v>0</v>
      </c>
      <c r="S329" s="20">
        <v>0</v>
      </c>
      <c r="T329" s="20">
        <v>0</v>
      </c>
      <c r="U329" s="20">
        <v>0</v>
      </c>
      <c r="V329" s="129"/>
    </row>
    <row r="330" spans="1:22" s="8" customFormat="1" ht="26.25" customHeight="1" x14ac:dyDescent="0.2">
      <c r="A330" s="41"/>
      <c r="B330" s="41"/>
      <c r="C330" s="41"/>
      <c r="D330" s="36">
        <v>2025</v>
      </c>
      <c r="E330" s="37">
        <f>F330+G330+H330+I330</f>
        <v>0</v>
      </c>
      <c r="F330" s="37">
        <v>0</v>
      </c>
      <c r="G330" s="37">
        <v>0</v>
      </c>
      <c r="H330" s="37">
        <v>0</v>
      </c>
      <c r="I330" s="37">
        <v>0</v>
      </c>
      <c r="J330" s="42"/>
      <c r="K330" s="43"/>
      <c r="L330" s="43"/>
      <c r="M330" s="21"/>
      <c r="N330" s="44"/>
      <c r="O330" s="45"/>
      <c r="P330" s="84">
        <v>2025</v>
      </c>
      <c r="Q330" s="122">
        <f>SUM(R330:U330)</f>
        <v>0</v>
      </c>
      <c r="R330" s="20">
        <v>0</v>
      </c>
      <c r="S330" s="20">
        <v>0</v>
      </c>
      <c r="T330" s="20">
        <v>0</v>
      </c>
      <c r="U330" s="20">
        <v>0</v>
      </c>
      <c r="V330" s="129"/>
    </row>
    <row r="331" spans="1:22" s="8" customFormat="1" ht="68.25" customHeight="1" x14ac:dyDescent="0.2">
      <c r="A331" s="79" t="s">
        <v>65</v>
      </c>
      <c r="B331" s="80" t="s">
        <v>388</v>
      </c>
      <c r="C331" s="51" t="s">
        <v>66</v>
      </c>
      <c r="D331" s="36" t="s">
        <v>3</v>
      </c>
      <c r="E331" s="37">
        <f>SUM(E332:E336)</f>
        <v>498000</v>
      </c>
      <c r="F331" s="37">
        <f>SUM(F332:F336)</f>
        <v>0</v>
      </c>
      <c r="G331" s="37">
        <f>SUM(G332:G336)</f>
        <v>233000</v>
      </c>
      <c r="H331" s="37">
        <f>SUM(H332:H336)</f>
        <v>3000</v>
      </c>
      <c r="I331" s="37">
        <f>SUM(I332:I336)</f>
        <v>262000</v>
      </c>
      <c r="J331" s="49" t="s">
        <v>224</v>
      </c>
      <c r="K331" s="51" t="s">
        <v>89</v>
      </c>
      <c r="L331" s="51" t="s">
        <v>91</v>
      </c>
      <c r="M331" s="52" t="s">
        <v>225</v>
      </c>
      <c r="N331" s="31" t="s">
        <v>389</v>
      </c>
      <c r="O331" s="32"/>
      <c r="P331" s="47" t="s">
        <v>3</v>
      </c>
      <c r="Q331" s="20">
        <f>SUM(Q332:Q336)</f>
        <v>0</v>
      </c>
      <c r="R331" s="20">
        <f>SUM(R332:R336)</f>
        <v>0</v>
      </c>
      <c r="S331" s="20">
        <f>SUM(S332:S336)</f>
        <v>0</v>
      </c>
      <c r="T331" s="20">
        <f>SUM(T332:T336)</f>
        <v>0</v>
      </c>
      <c r="U331" s="20">
        <f>SUM(U332:U336)</f>
        <v>0</v>
      </c>
      <c r="V331" s="129"/>
    </row>
    <row r="332" spans="1:22" s="8" customFormat="1" ht="68.25" customHeight="1" x14ac:dyDescent="0.2">
      <c r="A332" s="35"/>
      <c r="B332" s="35"/>
      <c r="C332" s="35"/>
      <c r="D332" s="36">
        <v>2021</v>
      </c>
      <c r="E332" s="37">
        <f t="shared" ref="E332:E348" si="31">SUM(F332:I332)</f>
        <v>0</v>
      </c>
      <c r="F332" s="37">
        <v>0</v>
      </c>
      <c r="G332" s="37">
        <v>0</v>
      </c>
      <c r="H332" s="37">
        <v>0</v>
      </c>
      <c r="I332" s="37">
        <v>0</v>
      </c>
      <c r="J332" s="26"/>
      <c r="K332" s="38"/>
      <c r="L332" s="38"/>
      <c r="M332" s="17"/>
      <c r="N332" s="39"/>
      <c r="O332" s="40"/>
      <c r="P332" s="47">
        <v>2021</v>
      </c>
      <c r="Q332" s="20">
        <f>SUM(R332:U332)</f>
        <v>0</v>
      </c>
      <c r="R332" s="20">
        <v>0</v>
      </c>
      <c r="S332" s="20">
        <v>0</v>
      </c>
      <c r="T332" s="20">
        <v>0</v>
      </c>
      <c r="U332" s="20">
        <v>0</v>
      </c>
      <c r="V332" s="129"/>
    </row>
    <row r="333" spans="1:22" s="8" customFormat="1" ht="68.25" customHeight="1" x14ac:dyDescent="0.2">
      <c r="A333" s="35"/>
      <c r="B333" s="35"/>
      <c r="C333" s="35"/>
      <c r="D333" s="36">
        <v>2022</v>
      </c>
      <c r="E333" s="37">
        <f t="shared" si="31"/>
        <v>50000</v>
      </c>
      <c r="F333" s="37">
        <v>0</v>
      </c>
      <c r="G333" s="37">
        <v>15000</v>
      </c>
      <c r="H333" s="37">
        <v>3000</v>
      </c>
      <c r="I333" s="37">
        <v>32000</v>
      </c>
      <c r="J333" s="26"/>
      <c r="K333" s="38"/>
      <c r="L333" s="38"/>
      <c r="M333" s="17"/>
      <c r="N333" s="39"/>
      <c r="O333" s="40"/>
      <c r="P333" s="47">
        <v>2022</v>
      </c>
      <c r="Q333" s="20">
        <f>SUM(R333:U333)</f>
        <v>0</v>
      </c>
      <c r="R333" s="20">
        <v>0</v>
      </c>
      <c r="S333" s="20">
        <v>0</v>
      </c>
      <c r="T333" s="20">
        <v>0</v>
      </c>
      <c r="U333" s="20">
        <v>0</v>
      </c>
      <c r="V333" s="129"/>
    </row>
    <row r="334" spans="1:22" s="8" customFormat="1" ht="68.25" customHeight="1" x14ac:dyDescent="0.2">
      <c r="A334" s="35"/>
      <c r="B334" s="35"/>
      <c r="C334" s="35"/>
      <c r="D334" s="36">
        <v>2023</v>
      </c>
      <c r="E334" s="37">
        <f t="shared" si="31"/>
        <v>372000</v>
      </c>
      <c r="F334" s="37">
        <v>0</v>
      </c>
      <c r="G334" s="37">
        <v>180000</v>
      </c>
      <c r="H334" s="37">
        <v>0</v>
      </c>
      <c r="I334" s="37">
        <v>192000</v>
      </c>
      <c r="J334" s="26"/>
      <c r="K334" s="38"/>
      <c r="L334" s="38"/>
      <c r="M334" s="17"/>
      <c r="N334" s="39"/>
      <c r="O334" s="40"/>
      <c r="P334" s="47">
        <v>2023</v>
      </c>
      <c r="Q334" s="20">
        <f>SUM(R334:U334)</f>
        <v>0</v>
      </c>
      <c r="R334" s="20">
        <v>0</v>
      </c>
      <c r="S334" s="20">
        <v>0</v>
      </c>
      <c r="T334" s="20">
        <v>0</v>
      </c>
      <c r="U334" s="20">
        <v>0</v>
      </c>
      <c r="V334" s="129"/>
    </row>
    <row r="335" spans="1:22" s="8" customFormat="1" ht="68.25" customHeight="1" x14ac:dyDescent="0.2">
      <c r="A335" s="35"/>
      <c r="B335" s="35"/>
      <c r="C335" s="35"/>
      <c r="D335" s="36">
        <v>2024</v>
      </c>
      <c r="E335" s="37">
        <f t="shared" si="31"/>
        <v>38000</v>
      </c>
      <c r="F335" s="37">
        <v>0</v>
      </c>
      <c r="G335" s="37">
        <v>19000</v>
      </c>
      <c r="H335" s="37">
        <v>0</v>
      </c>
      <c r="I335" s="37">
        <v>19000</v>
      </c>
      <c r="J335" s="26"/>
      <c r="K335" s="38"/>
      <c r="L335" s="38"/>
      <c r="M335" s="17"/>
      <c r="N335" s="39"/>
      <c r="O335" s="40"/>
      <c r="P335" s="47">
        <v>2024</v>
      </c>
      <c r="Q335" s="20">
        <f>SUM(R335:U335)</f>
        <v>0</v>
      </c>
      <c r="R335" s="20">
        <v>0</v>
      </c>
      <c r="S335" s="20">
        <v>0</v>
      </c>
      <c r="T335" s="20">
        <v>0</v>
      </c>
      <c r="U335" s="20">
        <v>0</v>
      </c>
      <c r="V335" s="129"/>
    </row>
    <row r="336" spans="1:22" s="8" customFormat="1" ht="216.75" customHeight="1" x14ac:dyDescent="0.2">
      <c r="A336" s="41"/>
      <c r="B336" s="41"/>
      <c r="C336" s="41"/>
      <c r="D336" s="36">
        <v>2025</v>
      </c>
      <c r="E336" s="37">
        <f t="shared" si="31"/>
        <v>38000</v>
      </c>
      <c r="F336" s="37">
        <v>0</v>
      </c>
      <c r="G336" s="37">
        <v>19000</v>
      </c>
      <c r="H336" s="37">
        <v>0</v>
      </c>
      <c r="I336" s="37">
        <v>19000</v>
      </c>
      <c r="J336" s="42"/>
      <c r="K336" s="43"/>
      <c r="L336" s="43"/>
      <c r="M336" s="21"/>
      <c r="N336" s="44"/>
      <c r="O336" s="45"/>
      <c r="P336" s="84">
        <v>2025</v>
      </c>
      <c r="Q336" s="58">
        <f>SUM(R336:U336)</f>
        <v>0</v>
      </c>
      <c r="R336" s="20">
        <v>0</v>
      </c>
      <c r="S336" s="20">
        <v>0</v>
      </c>
      <c r="T336" s="20">
        <v>0</v>
      </c>
      <c r="U336" s="20">
        <v>0</v>
      </c>
      <c r="V336" s="129"/>
    </row>
    <row r="337" spans="1:22" s="8" customFormat="1" ht="66" customHeight="1" x14ac:dyDescent="0.2">
      <c r="A337" s="79" t="s">
        <v>67</v>
      </c>
      <c r="B337" s="80" t="s">
        <v>390</v>
      </c>
      <c r="C337" s="51" t="s">
        <v>66</v>
      </c>
      <c r="D337" s="36" t="s">
        <v>3</v>
      </c>
      <c r="E337" s="37">
        <f>SUM(E338:E342)</f>
        <v>300000</v>
      </c>
      <c r="F337" s="37">
        <f>SUM(F338:F342)</f>
        <v>0</v>
      </c>
      <c r="G337" s="37">
        <f>SUM(G338:G342)</f>
        <v>220000</v>
      </c>
      <c r="H337" s="37">
        <f>SUM(H338:H342)</f>
        <v>1500</v>
      </c>
      <c r="I337" s="37">
        <f>SUM(I338:I342)</f>
        <v>78500</v>
      </c>
      <c r="J337" s="49" t="s">
        <v>226</v>
      </c>
      <c r="K337" s="51" t="s">
        <v>89</v>
      </c>
      <c r="L337" s="51" t="s">
        <v>91</v>
      </c>
      <c r="M337" s="52" t="s">
        <v>227</v>
      </c>
      <c r="N337" s="31" t="s">
        <v>391</v>
      </c>
      <c r="O337" s="32"/>
      <c r="P337" s="47" t="s">
        <v>3</v>
      </c>
      <c r="Q337" s="20">
        <f>SUM(Q338:Q342)</f>
        <v>0</v>
      </c>
      <c r="R337" s="20">
        <f>SUM(R338:R342)</f>
        <v>0</v>
      </c>
      <c r="S337" s="20">
        <f>SUM(S338:S342)</f>
        <v>0</v>
      </c>
      <c r="T337" s="20">
        <f>SUM(T338:T342)</f>
        <v>0</v>
      </c>
      <c r="U337" s="20">
        <f>SUM(U338:U342)</f>
        <v>0</v>
      </c>
      <c r="V337" s="129"/>
    </row>
    <row r="338" spans="1:22" s="8" customFormat="1" ht="66" customHeight="1" x14ac:dyDescent="0.2">
      <c r="A338" s="35"/>
      <c r="B338" s="35"/>
      <c r="C338" s="35"/>
      <c r="D338" s="36">
        <v>2021</v>
      </c>
      <c r="E338" s="37">
        <f t="shared" si="31"/>
        <v>0</v>
      </c>
      <c r="F338" s="37">
        <v>0</v>
      </c>
      <c r="G338" s="37">
        <v>0</v>
      </c>
      <c r="H338" s="37">
        <v>0</v>
      </c>
      <c r="I338" s="37">
        <v>0</v>
      </c>
      <c r="J338" s="26"/>
      <c r="K338" s="38"/>
      <c r="L338" s="38"/>
      <c r="M338" s="17"/>
      <c r="N338" s="39"/>
      <c r="O338" s="40"/>
      <c r="P338" s="47">
        <v>2021</v>
      </c>
      <c r="Q338" s="20">
        <f>SUM(R338:U338)</f>
        <v>0</v>
      </c>
      <c r="R338" s="20">
        <v>0</v>
      </c>
      <c r="S338" s="20">
        <v>0</v>
      </c>
      <c r="T338" s="20">
        <v>0</v>
      </c>
      <c r="U338" s="20">
        <v>0</v>
      </c>
      <c r="V338" s="129"/>
    </row>
    <row r="339" spans="1:22" s="8" customFormat="1" ht="66" customHeight="1" x14ac:dyDescent="0.2">
      <c r="A339" s="35"/>
      <c r="B339" s="35"/>
      <c r="C339" s="35"/>
      <c r="D339" s="36">
        <v>2022</v>
      </c>
      <c r="E339" s="37">
        <f t="shared" si="31"/>
        <v>11000</v>
      </c>
      <c r="F339" s="37">
        <v>0</v>
      </c>
      <c r="G339" s="37">
        <v>0</v>
      </c>
      <c r="H339" s="37">
        <v>1500</v>
      </c>
      <c r="I339" s="37">
        <v>9500</v>
      </c>
      <c r="J339" s="26"/>
      <c r="K339" s="38"/>
      <c r="L339" s="38"/>
      <c r="M339" s="17"/>
      <c r="N339" s="39"/>
      <c r="O339" s="40"/>
      <c r="P339" s="47">
        <v>2022</v>
      </c>
      <c r="Q339" s="20">
        <f>SUM(R339:U339)</f>
        <v>0</v>
      </c>
      <c r="R339" s="20">
        <v>0</v>
      </c>
      <c r="S339" s="20">
        <v>0</v>
      </c>
      <c r="T339" s="20">
        <v>0</v>
      </c>
      <c r="U339" s="20">
        <v>0</v>
      </c>
      <c r="V339" s="47" t="s">
        <v>260</v>
      </c>
    </row>
    <row r="340" spans="1:22" s="8" customFormat="1" ht="66" customHeight="1" x14ac:dyDescent="0.2">
      <c r="A340" s="35"/>
      <c r="B340" s="35"/>
      <c r="C340" s="35"/>
      <c r="D340" s="36">
        <v>2023</v>
      </c>
      <c r="E340" s="37">
        <f t="shared" si="31"/>
        <v>110000</v>
      </c>
      <c r="F340" s="37">
        <v>0</v>
      </c>
      <c r="G340" s="37">
        <v>75000</v>
      </c>
      <c r="H340" s="37">
        <v>0</v>
      </c>
      <c r="I340" s="37">
        <v>35000</v>
      </c>
      <c r="J340" s="26"/>
      <c r="K340" s="38"/>
      <c r="L340" s="38"/>
      <c r="M340" s="17"/>
      <c r="N340" s="39"/>
      <c r="O340" s="40"/>
      <c r="P340" s="47">
        <v>2023</v>
      </c>
      <c r="Q340" s="20">
        <f>SUM(R340:U340)</f>
        <v>0</v>
      </c>
      <c r="R340" s="20">
        <v>0</v>
      </c>
      <c r="S340" s="20">
        <v>0</v>
      </c>
      <c r="T340" s="20">
        <v>0</v>
      </c>
      <c r="U340" s="20">
        <v>0</v>
      </c>
      <c r="V340" s="47" t="s">
        <v>260</v>
      </c>
    </row>
    <row r="341" spans="1:22" s="8" customFormat="1" ht="66" customHeight="1" x14ac:dyDescent="0.2">
      <c r="A341" s="35"/>
      <c r="B341" s="35"/>
      <c r="C341" s="35"/>
      <c r="D341" s="36">
        <v>2024</v>
      </c>
      <c r="E341" s="37">
        <f t="shared" si="31"/>
        <v>105000</v>
      </c>
      <c r="F341" s="37">
        <v>0</v>
      </c>
      <c r="G341" s="37">
        <v>75000</v>
      </c>
      <c r="H341" s="37">
        <v>0</v>
      </c>
      <c r="I341" s="37">
        <v>30000</v>
      </c>
      <c r="J341" s="26"/>
      <c r="K341" s="38"/>
      <c r="L341" s="38"/>
      <c r="M341" s="17"/>
      <c r="N341" s="39"/>
      <c r="O341" s="40"/>
      <c r="P341" s="47">
        <v>2024</v>
      </c>
      <c r="Q341" s="20">
        <f>SUM(R341:U341)</f>
        <v>0</v>
      </c>
      <c r="R341" s="20">
        <v>0</v>
      </c>
      <c r="S341" s="20">
        <v>0</v>
      </c>
      <c r="T341" s="20">
        <v>0</v>
      </c>
      <c r="U341" s="20">
        <v>0</v>
      </c>
      <c r="V341" s="129"/>
    </row>
    <row r="342" spans="1:22" s="8" customFormat="1" ht="134.25" customHeight="1" x14ac:dyDescent="0.2">
      <c r="A342" s="41"/>
      <c r="B342" s="41"/>
      <c r="C342" s="41"/>
      <c r="D342" s="36">
        <v>2025</v>
      </c>
      <c r="E342" s="37">
        <f t="shared" si="31"/>
        <v>74000</v>
      </c>
      <c r="F342" s="37">
        <v>0</v>
      </c>
      <c r="G342" s="37">
        <v>70000</v>
      </c>
      <c r="H342" s="37">
        <v>0</v>
      </c>
      <c r="I342" s="37">
        <v>4000</v>
      </c>
      <c r="J342" s="42"/>
      <c r="K342" s="43"/>
      <c r="L342" s="43"/>
      <c r="M342" s="21"/>
      <c r="N342" s="44"/>
      <c r="O342" s="45"/>
      <c r="P342" s="84">
        <v>2025</v>
      </c>
      <c r="Q342" s="58">
        <f>SUM(R342:U342)</f>
        <v>0</v>
      </c>
      <c r="R342" s="20">
        <v>0</v>
      </c>
      <c r="S342" s="20">
        <v>0</v>
      </c>
      <c r="T342" s="20">
        <v>0</v>
      </c>
      <c r="U342" s="20">
        <v>0</v>
      </c>
      <c r="V342" s="129"/>
    </row>
    <row r="343" spans="1:22" s="8" customFormat="1" ht="116.25" customHeight="1" x14ac:dyDescent="0.2">
      <c r="A343" s="79" t="s">
        <v>68</v>
      </c>
      <c r="B343" s="80" t="s">
        <v>392</v>
      </c>
      <c r="C343" s="51" t="s">
        <v>66</v>
      </c>
      <c r="D343" s="36" t="s">
        <v>3</v>
      </c>
      <c r="E343" s="37">
        <f>SUM(E344:E348)</f>
        <v>347000</v>
      </c>
      <c r="F343" s="37">
        <f>SUM(F344:F348)</f>
        <v>0</v>
      </c>
      <c r="G343" s="37">
        <f>SUM(G344:G348)</f>
        <v>220000</v>
      </c>
      <c r="H343" s="37">
        <f>SUM(H344:H348)</f>
        <v>2000</v>
      </c>
      <c r="I343" s="37">
        <f>SUM(I344:I348)</f>
        <v>125000</v>
      </c>
      <c r="J343" s="49" t="s">
        <v>228</v>
      </c>
      <c r="K343" s="51" t="s">
        <v>89</v>
      </c>
      <c r="L343" s="51" t="s">
        <v>91</v>
      </c>
      <c r="M343" s="52" t="s">
        <v>229</v>
      </c>
      <c r="N343" s="31" t="s">
        <v>393</v>
      </c>
      <c r="O343" s="32"/>
      <c r="P343" s="47" t="s">
        <v>3</v>
      </c>
      <c r="Q343" s="20">
        <f>SUM(Q344:Q348)</f>
        <v>6755.23</v>
      </c>
      <c r="R343" s="20">
        <f>SUM(R344:R348)</f>
        <v>0</v>
      </c>
      <c r="S343" s="20">
        <f>SUM(S344:S348)</f>
        <v>0</v>
      </c>
      <c r="T343" s="20">
        <f>SUM(T344:T348)</f>
        <v>0</v>
      </c>
      <c r="U343" s="20">
        <f>SUM(U344:U348)</f>
        <v>6755.23</v>
      </c>
      <c r="V343" s="129"/>
    </row>
    <row r="344" spans="1:22" s="8" customFormat="1" ht="116.25" customHeight="1" x14ac:dyDescent="0.2">
      <c r="A344" s="35"/>
      <c r="B344" s="35"/>
      <c r="C344" s="35"/>
      <c r="D344" s="36">
        <v>2021</v>
      </c>
      <c r="E344" s="37">
        <f t="shared" si="31"/>
        <v>0</v>
      </c>
      <c r="F344" s="37">
        <v>0</v>
      </c>
      <c r="G344" s="37">
        <v>0</v>
      </c>
      <c r="H344" s="37">
        <v>0</v>
      </c>
      <c r="I344" s="37">
        <v>0</v>
      </c>
      <c r="J344" s="26"/>
      <c r="K344" s="38"/>
      <c r="L344" s="38"/>
      <c r="M344" s="17"/>
      <c r="N344" s="39"/>
      <c r="O344" s="40"/>
      <c r="P344" s="47">
        <v>2021</v>
      </c>
      <c r="Q344" s="20">
        <f>SUM(R344:U344)</f>
        <v>0</v>
      </c>
      <c r="R344" s="20">
        <v>0</v>
      </c>
      <c r="S344" s="20">
        <v>0</v>
      </c>
      <c r="T344" s="20">
        <v>0</v>
      </c>
      <c r="U344" s="20">
        <v>0</v>
      </c>
      <c r="V344" s="129"/>
    </row>
    <row r="345" spans="1:22" s="8" customFormat="1" ht="116.25" customHeight="1" x14ac:dyDescent="0.2">
      <c r="A345" s="35"/>
      <c r="B345" s="35"/>
      <c r="C345" s="35"/>
      <c r="D345" s="36">
        <v>2022</v>
      </c>
      <c r="E345" s="37">
        <f>SUM(F345:I345)</f>
        <v>7000</v>
      </c>
      <c r="F345" s="37">
        <v>0</v>
      </c>
      <c r="G345" s="37">
        <v>0</v>
      </c>
      <c r="H345" s="37">
        <v>2000</v>
      </c>
      <c r="I345" s="37">
        <v>5000</v>
      </c>
      <c r="J345" s="26"/>
      <c r="K345" s="38"/>
      <c r="L345" s="38"/>
      <c r="M345" s="17"/>
      <c r="N345" s="39"/>
      <c r="O345" s="40"/>
      <c r="P345" s="47">
        <v>2022</v>
      </c>
      <c r="Q345" s="20">
        <f>SUM(R345:U345)</f>
        <v>5740.23</v>
      </c>
      <c r="R345" s="20">
        <v>0</v>
      </c>
      <c r="S345" s="20">
        <v>0</v>
      </c>
      <c r="T345" s="20">
        <v>0</v>
      </c>
      <c r="U345" s="20">
        <v>5740.23</v>
      </c>
      <c r="V345" s="129"/>
    </row>
    <row r="346" spans="1:22" s="8" customFormat="1" ht="116.25" customHeight="1" x14ac:dyDescent="0.2">
      <c r="A346" s="35"/>
      <c r="B346" s="35"/>
      <c r="C346" s="35"/>
      <c r="D346" s="36">
        <v>2023</v>
      </c>
      <c r="E346" s="37">
        <f t="shared" si="31"/>
        <v>110000</v>
      </c>
      <c r="F346" s="37">
        <v>0</v>
      </c>
      <c r="G346" s="37">
        <v>70000</v>
      </c>
      <c r="H346" s="37">
        <v>0</v>
      </c>
      <c r="I346" s="37">
        <v>40000</v>
      </c>
      <c r="J346" s="26"/>
      <c r="K346" s="38"/>
      <c r="L346" s="38"/>
      <c r="M346" s="17"/>
      <c r="N346" s="39"/>
      <c r="O346" s="40"/>
      <c r="P346" s="47">
        <v>2023</v>
      </c>
      <c r="Q346" s="20">
        <f>SUM(R346:U346)</f>
        <v>1015</v>
      </c>
      <c r="R346" s="20">
        <v>0</v>
      </c>
      <c r="S346" s="20">
        <v>0</v>
      </c>
      <c r="T346" s="20">
        <v>0</v>
      </c>
      <c r="U346" s="20">
        <v>1015</v>
      </c>
      <c r="V346" s="129"/>
    </row>
    <row r="347" spans="1:22" s="8" customFormat="1" ht="116.25" customHeight="1" x14ac:dyDescent="0.2">
      <c r="A347" s="35"/>
      <c r="B347" s="35"/>
      <c r="C347" s="35"/>
      <c r="D347" s="36">
        <v>2024</v>
      </c>
      <c r="E347" s="37">
        <f t="shared" si="31"/>
        <v>110000</v>
      </c>
      <c r="F347" s="37">
        <v>0</v>
      </c>
      <c r="G347" s="37">
        <v>70000</v>
      </c>
      <c r="H347" s="37">
        <v>0</v>
      </c>
      <c r="I347" s="37">
        <v>40000</v>
      </c>
      <c r="J347" s="26"/>
      <c r="K347" s="38"/>
      <c r="L347" s="38"/>
      <c r="M347" s="17"/>
      <c r="N347" s="39"/>
      <c r="O347" s="40"/>
      <c r="P347" s="47">
        <v>2024</v>
      </c>
      <c r="Q347" s="20">
        <f>SUM(R347:U347)</f>
        <v>0</v>
      </c>
      <c r="R347" s="20">
        <v>0</v>
      </c>
      <c r="S347" s="20">
        <v>0</v>
      </c>
      <c r="T347" s="20">
        <v>0</v>
      </c>
      <c r="U347" s="20">
        <v>0</v>
      </c>
      <c r="V347" s="129"/>
    </row>
    <row r="348" spans="1:22" s="8" customFormat="1" ht="202.5" customHeight="1" x14ac:dyDescent="0.2">
      <c r="A348" s="41"/>
      <c r="B348" s="41"/>
      <c r="C348" s="41"/>
      <c r="D348" s="36">
        <v>2025</v>
      </c>
      <c r="E348" s="37">
        <f t="shared" si="31"/>
        <v>120000</v>
      </c>
      <c r="F348" s="37">
        <v>0</v>
      </c>
      <c r="G348" s="37">
        <v>80000</v>
      </c>
      <c r="H348" s="37">
        <v>0</v>
      </c>
      <c r="I348" s="37">
        <v>40000</v>
      </c>
      <c r="J348" s="42"/>
      <c r="K348" s="43"/>
      <c r="L348" s="43"/>
      <c r="M348" s="21"/>
      <c r="N348" s="44"/>
      <c r="O348" s="45"/>
      <c r="P348" s="47">
        <v>2025</v>
      </c>
      <c r="Q348" s="20">
        <f>SUM(R348:U348)</f>
        <v>0</v>
      </c>
      <c r="R348" s="20">
        <v>0</v>
      </c>
      <c r="S348" s="20">
        <v>0</v>
      </c>
      <c r="T348" s="20">
        <v>0</v>
      </c>
      <c r="U348" s="20">
        <v>0</v>
      </c>
      <c r="V348" s="129"/>
    </row>
    <row r="349" spans="1:22" s="8" customFormat="1" x14ac:dyDescent="0.2">
      <c r="A349" s="123" t="s">
        <v>69</v>
      </c>
      <c r="B349" s="124" t="s">
        <v>70</v>
      </c>
      <c r="C349" s="125"/>
      <c r="D349" s="125"/>
      <c r="E349" s="125"/>
      <c r="F349" s="125"/>
      <c r="G349" s="125"/>
      <c r="H349" s="125"/>
      <c r="I349" s="125"/>
      <c r="J349" s="125"/>
      <c r="K349" s="125"/>
      <c r="L349" s="125"/>
      <c r="M349" s="125"/>
      <c r="N349" s="171"/>
      <c r="O349" s="171"/>
      <c r="P349" s="171"/>
      <c r="Q349" s="171"/>
      <c r="R349" s="171"/>
      <c r="S349" s="171"/>
      <c r="T349" s="171"/>
      <c r="U349" s="172"/>
      <c r="V349" s="129"/>
    </row>
    <row r="350" spans="1:22" s="8" customFormat="1" ht="33.75" customHeight="1" x14ac:dyDescent="0.2">
      <c r="A350" s="79" t="s">
        <v>71</v>
      </c>
      <c r="B350" s="49" t="s">
        <v>394</v>
      </c>
      <c r="C350" s="51" t="s">
        <v>45</v>
      </c>
      <c r="D350" s="36" t="s">
        <v>3</v>
      </c>
      <c r="E350" s="37">
        <f>SUM(E351:E355)</f>
        <v>75600</v>
      </c>
      <c r="F350" s="37">
        <f>SUM(F351:F355)</f>
        <v>0</v>
      </c>
      <c r="G350" s="37">
        <f>SUM(G351:G355)</f>
        <v>0</v>
      </c>
      <c r="H350" s="37">
        <f>SUM(H351:H355)</f>
        <v>0</v>
      </c>
      <c r="I350" s="37">
        <f>SUM(I351:I355)</f>
        <v>75600</v>
      </c>
      <c r="J350" s="49" t="s">
        <v>255</v>
      </c>
      <c r="K350" s="51" t="s">
        <v>88</v>
      </c>
      <c r="L350" s="51" t="s">
        <v>92</v>
      </c>
      <c r="M350" s="52" t="s">
        <v>230</v>
      </c>
      <c r="N350" s="31" t="s">
        <v>395</v>
      </c>
      <c r="O350" s="32"/>
      <c r="P350" s="47" t="s">
        <v>3</v>
      </c>
      <c r="Q350" s="20">
        <f>SUM(Q351:Q355)</f>
        <v>75600</v>
      </c>
      <c r="R350" s="20">
        <v>0</v>
      </c>
      <c r="S350" s="20">
        <v>0</v>
      </c>
      <c r="T350" s="20">
        <v>0</v>
      </c>
      <c r="U350" s="20">
        <v>0</v>
      </c>
      <c r="V350" s="129"/>
    </row>
    <row r="351" spans="1:22" s="8" customFormat="1" ht="33.75" customHeight="1" x14ac:dyDescent="0.2">
      <c r="A351" s="35"/>
      <c r="B351" s="35"/>
      <c r="C351" s="35"/>
      <c r="D351" s="36">
        <v>2021</v>
      </c>
      <c r="E351" s="37">
        <f>SUM(F351:I351)</f>
        <v>26800</v>
      </c>
      <c r="F351" s="37">
        <v>0</v>
      </c>
      <c r="G351" s="37">
        <v>0</v>
      </c>
      <c r="H351" s="37">
        <v>0</v>
      </c>
      <c r="I351" s="37">
        <v>26800</v>
      </c>
      <c r="J351" s="26"/>
      <c r="K351" s="38"/>
      <c r="L351" s="38"/>
      <c r="M351" s="17"/>
      <c r="N351" s="39"/>
      <c r="O351" s="40"/>
      <c r="P351" s="47">
        <v>2021</v>
      </c>
      <c r="Q351" s="20">
        <f>SUM(R351:U351)</f>
        <v>26800</v>
      </c>
      <c r="R351" s="20">
        <v>0</v>
      </c>
      <c r="S351" s="20">
        <v>0</v>
      </c>
      <c r="T351" s="20">
        <v>0</v>
      </c>
      <c r="U351" s="20">
        <v>26800</v>
      </c>
      <c r="V351" s="129"/>
    </row>
    <row r="352" spans="1:22" s="8" customFormat="1" ht="33.75" customHeight="1" x14ac:dyDescent="0.2">
      <c r="A352" s="35"/>
      <c r="B352" s="35"/>
      <c r="C352" s="35"/>
      <c r="D352" s="36">
        <v>2022</v>
      </c>
      <c r="E352" s="37">
        <f>SUM(F352:I352)</f>
        <v>48800</v>
      </c>
      <c r="F352" s="37">
        <v>0</v>
      </c>
      <c r="G352" s="37">
        <v>0</v>
      </c>
      <c r="H352" s="37">
        <v>0</v>
      </c>
      <c r="I352" s="37">
        <v>48800</v>
      </c>
      <c r="J352" s="26"/>
      <c r="K352" s="38"/>
      <c r="L352" s="38"/>
      <c r="M352" s="17"/>
      <c r="N352" s="39"/>
      <c r="O352" s="40"/>
      <c r="P352" s="47">
        <v>2022</v>
      </c>
      <c r="Q352" s="20">
        <f>SUM(R352:U352)</f>
        <v>48800</v>
      </c>
      <c r="R352" s="20">
        <v>0</v>
      </c>
      <c r="S352" s="20">
        <v>0</v>
      </c>
      <c r="T352" s="20">
        <v>0</v>
      </c>
      <c r="U352" s="20">
        <v>48800</v>
      </c>
      <c r="V352" s="47"/>
    </row>
    <row r="353" spans="1:22" s="8" customFormat="1" ht="33.75" customHeight="1" x14ac:dyDescent="0.2">
      <c r="A353" s="35"/>
      <c r="B353" s="35"/>
      <c r="C353" s="35"/>
      <c r="D353" s="36">
        <v>2023</v>
      </c>
      <c r="E353" s="37">
        <f>SUM(F353:I353)</f>
        <v>0</v>
      </c>
      <c r="F353" s="37">
        <v>0</v>
      </c>
      <c r="G353" s="37">
        <v>0</v>
      </c>
      <c r="H353" s="37">
        <v>0</v>
      </c>
      <c r="I353" s="37">
        <v>0</v>
      </c>
      <c r="J353" s="26"/>
      <c r="K353" s="38"/>
      <c r="L353" s="38"/>
      <c r="M353" s="17"/>
      <c r="N353" s="39"/>
      <c r="O353" s="40"/>
      <c r="P353" s="47">
        <v>2023</v>
      </c>
      <c r="Q353" s="20">
        <f>SUM(R353:U353)</f>
        <v>0</v>
      </c>
      <c r="R353" s="20">
        <v>0</v>
      </c>
      <c r="S353" s="20">
        <v>0</v>
      </c>
      <c r="T353" s="20">
        <v>0</v>
      </c>
      <c r="U353" s="20">
        <v>0</v>
      </c>
      <c r="V353" s="129"/>
    </row>
    <row r="354" spans="1:22" s="8" customFormat="1" ht="33.75" customHeight="1" x14ac:dyDescent="0.2">
      <c r="A354" s="35"/>
      <c r="B354" s="35"/>
      <c r="C354" s="35"/>
      <c r="D354" s="36">
        <v>2024</v>
      </c>
      <c r="E354" s="37">
        <f>SUM(F354:I354)</f>
        <v>0</v>
      </c>
      <c r="F354" s="37">
        <v>0</v>
      </c>
      <c r="G354" s="37">
        <v>0</v>
      </c>
      <c r="H354" s="37">
        <v>0</v>
      </c>
      <c r="I354" s="37">
        <v>0</v>
      </c>
      <c r="J354" s="26"/>
      <c r="K354" s="38"/>
      <c r="L354" s="38"/>
      <c r="M354" s="17"/>
      <c r="N354" s="39"/>
      <c r="O354" s="40"/>
      <c r="P354" s="47">
        <v>2024</v>
      </c>
      <c r="Q354" s="20">
        <f>SUM(R354:U354)</f>
        <v>0</v>
      </c>
      <c r="R354" s="20">
        <v>0</v>
      </c>
      <c r="S354" s="20">
        <v>0</v>
      </c>
      <c r="T354" s="20">
        <v>0</v>
      </c>
      <c r="U354" s="20">
        <v>0</v>
      </c>
      <c r="V354" s="129"/>
    </row>
    <row r="355" spans="1:22" s="8" customFormat="1" ht="33.75" customHeight="1" x14ac:dyDescent="0.2">
      <c r="A355" s="41"/>
      <c r="B355" s="41"/>
      <c r="C355" s="41"/>
      <c r="D355" s="36">
        <v>2025</v>
      </c>
      <c r="E355" s="37">
        <f>SUM(F355:I355)</f>
        <v>0</v>
      </c>
      <c r="F355" s="37">
        <v>0</v>
      </c>
      <c r="G355" s="37">
        <v>0</v>
      </c>
      <c r="H355" s="37">
        <v>0</v>
      </c>
      <c r="I355" s="37">
        <v>0</v>
      </c>
      <c r="J355" s="42"/>
      <c r="K355" s="43"/>
      <c r="L355" s="43"/>
      <c r="M355" s="21"/>
      <c r="N355" s="44"/>
      <c r="O355" s="45"/>
      <c r="P355" s="84">
        <v>2025</v>
      </c>
      <c r="Q355" s="20">
        <f>SUM(R355:U355)</f>
        <v>0</v>
      </c>
      <c r="R355" s="20">
        <v>0</v>
      </c>
      <c r="S355" s="20">
        <v>0</v>
      </c>
      <c r="T355" s="20">
        <v>0</v>
      </c>
      <c r="U355" s="20">
        <v>0</v>
      </c>
      <c r="V355" s="129"/>
    </row>
    <row r="356" spans="1:22" s="8" customFormat="1" ht="17.25" customHeight="1" x14ac:dyDescent="0.2">
      <c r="A356" s="79" t="s">
        <v>72</v>
      </c>
      <c r="B356" s="80" t="s">
        <v>396</v>
      </c>
      <c r="C356" s="51">
        <v>2021</v>
      </c>
      <c r="D356" s="36" t="s">
        <v>3</v>
      </c>
      <c r="E356" s="37">
        <f>SUM(E357:E361)</f>
        <v>10505.499999999998</v>
      </c>
      <c r="F356" s="37">
        <f>SUM(F357:F361)</f>
        <v>598.79999999999995</v>
      </c>
      <c r="G356" s="37">
        <f>SUM(G357:G361)</f>
        <v>9381.4</v>
      </c>
      <c r="H356" s="37">
        <f>SUM(H357:H361)</f>
        <v>525.29999999999995</v>
      </c>
      <c r="I356" s="37">
        <f>SUM(I357:I361)</f>
        <v>0</v>
      </c>
      <c r="J356" s="49" t="s">
        <v>233</v>
      </c>
      <c r="K356" s="51" t="s">
        <v>232</v>
      </c>
      <c r="L356" s="51" t="s">
        <v>85</v>
      </c>
      <c r="M356" s="52" t="s">
        <v>231</v>
      </c>
      <c r="N356" s="31" t="s">
        <v>397</v>
      </c>
      <c r="O356" s="75"/>
      <c r="P356" s="47" t="s">
        <v>3</v>
      </c>
      <c r="Q356" s="20">
        <f>SUM(Q357:Q361)</f>
        <v>10505.5</v>
      </c>
      <c r="R356" s="20">
        <f>SUM(R357:R361)</f>
        <v>951.92</v>
      </c>
      <c r="S356" s="20">
        <f>SUM(S357:S361)</f>
        <v>9028.2800000000007</v>
      </c>
      <c r="T356" s="20">
        <f>SUM(T357:T361)</f>
        <v>525.29999999999995</v>
      </c>
      <c r="U356" s="20">
        <f>SUM(U357:U361)</f>
        <v>0</v>
      </c>
      <c r="V356" s="129"/>
    </row>
    <row r="357" spans="1:22" s="8" customFormat="1" ht="17.25" customHeight="1" x14ac:dyDescent="0.2">
      <c r="A357" s="35"/>
      <c r="B357" s="35"/>
      <c r="C357" s="35"/>
      <c r="D357" s="36">
        <v>2021</v>
      </c>
      <c r="E357" s="37">
        <f>F357+G357+H357+I357</f>
        <v>10505.499999999998</v>
      </c>
      <c r="F357" s="37">
        <v>598.79999999999995</v>
      </c>
      <c r="G357" s="37">
        <v>9381.4</v>
      </c>
      <c r="H357" s="37">
        <v>525.29999999999995</v>
      </c>
      <c r="I357" s="37">
        <v>0</v>
      </c>
      <c r="J357" s="26"/>
      <c r="K357" s="38"/>
      <c r="L357" s="38"/>
      <c r="M357" s="17"/>
      <c r="N357" s="73"/>
      <c r="O357" s="76"/>
      <c r="P357" s="47">
        <v>2021</v>
      </c>
      <c r="Q357" s="20">
        <f>SUM(R357:U357)</f>
        <v>10505.5</v>
      </c>
      <c r="R357" s="163">
        <v>951.92</v>
      </c>
      <c r="S357" s="163">
        <v>9028.2800000000007</v>
      </c>
      <c r="T357" s="163">
        <v>525.29999999999995</v>
      </c>
      <c r="U357" s="164">
        <v>0</v>
      </c>
      <c r="V357" s="173"/>
    </row>
    <row r="358" spans="1:22" s="8" customFormat="1" ht="17.25" customHeight="1" x14ac:dyDescent="0.2">
      <c r="A358" s="35"/>
      <c r="B358" s="35"/>
      <c r="C358" s="35"/>
      <c r="D358" s="36">
        <v>2022</v>
      </c>
      <c r="E358" s="37">
        <f>F358+G358+H358+I358</f>
        <v>0</v>
      </c>
      <c r="F358" s="37">
        <v>0</v>
      </c>
      <c r="G358" s="37">
        <v>0</v>
      </c>
      <c r="H358" s="37">
        <v>0</v>
      </c>
      <c r="I358" s="37">
        <v>0</v>
      </c>
      <c r="J358" s="26"/>
      <c r="K358" s="38"/>
      <c r="L358" s="38"/>
      <c r="M358" s="17"/>
      <c r="N358" s="73"/>
      <c r="O358" s="76"/>
      <c r="P358" s="47">
        <v>2022</v>
      </c>
      <c r="Q358" s="20">
        <f>SUM(R358:U358)</f>
        <v>0</v>
      </c>
      <c r="R358" s="20">
        <v>0</v>
      </c>
      <c r="S358" s="20">
        <v>0</v>
      </c>
      <c r="T358" s="20">
        <v>0</v>
      </c>
      <c r="U358" s="20">
        <v>0</v>
      </c>
      <c r="V358" s="129"/>
    </row>
    <row r="359" spans="1:22" s="8" customFormat="1" ht="17.25" customHeight="1" x14ac:dyDescent="0.2">
      <c r="A359" s="35"/>
      <c r="B359" s="35"/>
      <c r="C359" s="35"/>
      <c r="D359" s="36">
        <v>2023</v>
      </c>
      <c r="E359" s="37">
        <f>F359+G359+H359+I359</f>
        <v>0</v>
      </c>
      <c r="F359" s="37">
        <v>0</v>
      </c>
      <c r="G359" s="37">
        <v>0</v>
      </c>
      <c r="H359" s="37">
        <v>0</v>
      </c>
      <c r="I359" s="37">
        <v>0</v>
      </c>
      <c r="J359" s="26"/>
      <c r="K359" s="38"/>
      <c r="L359" s="38"/>
      <c r="M359" s="17"/>
      <c r="N359" s="73"/>
      <c r="O359" s="76"/>
      <c r="P359" s="47">
        <v>2023</v>
      </c>
      <c r="Q359" s="20">
        <f>SUM(R359:U359)</f>
        <v>0</v>
      </c>
      <c r="R359" s="20">
        <v>0</v>
      </c>
      <c r="S359" s="20">
        <v>0</v>
      </c>
      <c r="T359" s="20">
        <v>0</v>
      </c>
      <c r="U359" s="20">
        <v>0</v>
      </c>
      <c r="V359" s="129"/>
    </row>
    <row r="360" spans="1:22" s="8" customFormat="1" ht="17.25" customHeight="1" x14ac:dyDescent="0.2">
      <c r="A360" s="35"/>
      <c r="B360" s="35"/>
      <c r="C360" s="35"/>
      <c r="D360" s="36">
        <v>2024</v>
      </c>
      <c r="E360" s="37">
        <f>F360+G360+H360+I360</f>
        <v>0</v>
      </c>
      <c r="F360" s="37">
        <v>0</v>
      </c>
      <c r="G360" s="37">
        <v>0</v>
      </c>
      <c r="H360" s="37">
        <v>0</v>
      </c>
      <c r="I360" s="37">
        <v>0</v>
      </c>
      <c r="J360" s="26"/>
      <c r="K360" s="38"/>
      <c r="L360" s="38"/>
      <c r="M360" s="17"/>
      <c r="N360" s="73"/>
      <c r="O360" s="76"/>
      <c r="P360" s="47">
        <v>2024</v>
      </c>
      <c r="Q360" s="20">
        <f>SUM(R360:U360)</f>
        <v>0</v>
      </c>
      <c r="R360" s="20">
        <v>0</v>
      </c>
      <c r="S360" s="20">
        <v>0</v>
      </c>
      <c r="T360" s="20">
        <v>0</v>
      </c>
      <c r="U360" s="20">
        <v>0</v>
      </c>
      <c r="V360" s="129"/>
    </row>
    <row r="361" spans="1:22" s="8" customFormat="1" ht="17.25" customHeight="1" x14ac:dyDescent="0.2">
      <c r="A361" s="41"/>
      <c r="B361" s="41"/>
      <c r="C361" s="41"/>
      <c r="D361" s="36">
        <v>2025</v>
      </c>
      <c r="E361" s="37">
        <f>F361+G361+H361+I361</f>
        <v>0</v>
      </c>
      <c r="F361" s="37">
        <v>0</v>
      </c>
      <c r="G361" s="37">
        <v>0</v>
      </c>
      <c r="H361" s="37">
        <v>0</v>
      </c>
      <c r="I361" s="37">
        <v>0</v>
      </c>
      <c r="J361" s="42"/>
      <c r="K361" s="43"/>
      <c r="L361" s="43"/>
      <c r="M361" s="21"/>
      <c r="N361" s="69"/>
      <c r="O361" s="78"/>
      <c r="P361" s="84">
        <v>2025</v>
      </c>
      <c r="Q361" s="58">
        <f>SUM(R361:U361)</f>
        <v>0</v>
      </c>
      <c r="R361" s="20">
        <v>0</v>
      </c>
      <c r="S361" s="20">
        <v>0</v>
      </c>
      <c r="T361" s="20">
        <v>0</v>
      </c>
      <c r="U361" s="20">
        <v>0</v>
      </c>
      <c r="V361" s="129"/>
    </row>
    <row r="362" spans="1:22" s="8" customFormat="1" ht="20.25" customHeight="1" x14ac:dyDescent="0.2">
      <c r="A362" s="79" t="s">
        <v>73</v>
      </c>
      <c r="B362" s="80" t="s">
        <v>398</v>
      </c>
      <c r="C362" s="51" t="s">
        <v>120</v>
      </c>
      <c r="D362" s="36" t="s">
        <v>3</v>
      </c>
      <c r="E362" s="37">
        <f>SUM(E363:E367)</f>
        <v>27291.88</v>
      </c>
      <c r="F362" s="37">
        <f>SUM(F363:F367)</f>
        <v>24494.080000000002</v>
      </c>
      <c r="G362" s="37">
        <f>SUM(G363:G367)</f>
        <v>0</v>
      </c>
      <c r="H362" s="37">
        <f>SUM(H363:H367)</f>
        <v>2797.8</v>
      </c>
      <c r="I362" s="37">
        <f>SUM(I363:I367)</f>
        <v>0</v>
      </c>
      <c r="J362" s="49" t="s">
        <v>234</v>
      </c>
      <c r="K362" s="51" t="s">
        <v>89</v>
      </c>
      <c r="L362" s="51" t="s">
        <v>85</v>
      </c>
      <c r="M362" s="52" t="s">
        <v>135</v>
      </c>
      <c r="N362" s="31" t="s">
        <v>399</v>
      </c>
      <c r="O362" s="32"/>
      <c r="P362" s="47" t="s">
        <v>3</v>
      </c>
      <c r="Q362" s="20">
        <f>SUM(Q363:Q367)</f>
        <v>25783.243000000002</v>
      </c>
      <c r="R362" s="20">
        <f>SUM(R363:R367)</f>
        <v>12331.08</v>
      </c>
      <c r="S362" s="20">
        <f>SUM(S363:S367)</f>
        <v>12163</v>
      </c>
      <c r="T362" s="20">
        <f>SUM(T363:T367)</f>
        <v>1289.163</v>
      </c>
      <c r="U362" s="20">
        <f>SUM(U363:U367)</f>
        <v>0</v>
      </c>
      <c r="V362" s="129"/>
    </row>
    <row r="363" spans="1:22" s="8" customFormat="1" ht="20.25" customHeight="1" x14ac:dyDescent="0.2">
      <c r="A363" s="35"/>
      <c r="B363" s="35"/>
      <c r="C363" s="35"/>
      <c r="D363" s="36">
        <v>2021</v>
      </c>
      <c r="E363" s="37">
        <f>SUM(F363:I363)</f>
        <v>0</v>
      </c>
      <c r="F363" s="37">
        <v>0</v>
      </c>
      <c r="G363" s="37">
        <v>0</v>
      </c>
      <c r="H363" s="37">
        <v>0</v>
      </c>
      <c r="I363" s="37">
        <v>0</v>
      </c>
      <c r="J363" s="26"/>
      <c r="K363" s="38"/>
      <c r="L363" s="38"/>
      <c r="M363" s="17"/>
      <c r="N363" s="39"/>
      <c r="O363" s="40"/>
      <c r="P363" s="47">
        <v>2021</v>
      </c>
      <c r="Q363" s="20">
        <f>SUM(R363:U363)</f>
        <v>0</v>
      </c>
      <c r="R363" s="20">
        <v>0</v>
      </c>
      <c r="S363" s="20">
        <v>0</v>
      </c>
      <c r="T363" s="20">
        <v>0</v>
      </c>
      <c r="U363" s="20">
        <v>0</v>
      </c>
      <c r="V363" s="129"/>
    </row>
    <row r="364" spans="1:22" s="8" customFormat="1" ht="20.25" customHeight="1" x14ac:dyDescent="0.2">
      <c r="A364" s="35"/>
      <c r="B364" s="35"/>
      <c r="C364" s="35"/>
      <c r="D364" s="36">
        <v>2022</v>
      </c>
      <c r="E364" s="37">
        <f>SUM(F364:I364)</f>
        <v>27291.88</v>
      </c>
      <c r="F364" s="37">
        <v>24494.080000000002</v>
      </c>
      <c r="G364" s="37"/>
      <c r="H364" s="37">
        <v>2797.8</v>
      </c>
      <c r="I364" s="37"/>
      <c r="J364" s="26"/>
      <c r="K364" s="38"/>
      <c r="L364" s="38"/>
      <c r="M364" s="17"/>
      <c r="N364" s="39"/>
      <c r="O364" s="40"/>
      <c r="P364" s="47">
        <v>2022</v>
      </c>
      <c r="Q364" s="20">
        <f>SUM(R364:U364)</f>
        <v>25783.243000000002</v>
      </c>
      <c r="R364" s="110">
        <v>12331.08</v>
      </c>
      <c r="S364" s="109">
        <v>12163</v>
      </c>
      <c r="T364" s="110">
        <v>1289.163</v>
      </c>
      <c r="U364" s="109">
        <v>0</v>
      </c>
      <c r="V364" s="129"/>
    </row>
    <row r="365" spans="1:22" s="8" customFormat="1" ht="20.25" customHeight="1" x14ac:dyDescent="0.2">
      <c r="A365" s="35"/>
      <c r="B365" s="35"/>
      <c r="C365" s="35"/>
      <c r="D365" s="36">
        <v>2023</v>
      </c>
      <c r="E365" s="37">
        <f>SUM(F365:I365)</f>
        <v>0</v>
      </c>
      <c r="F365" s="37">
        <v>0</v>
      </c>
      <c r="G365" s="37">
        <v>0</v>
      </c>
      <c r="H365" s="37">
        <v>0</v>
      </c>
      <c r="I365" s="37">
        <v>0</v>
      </c>
      <c r="J365" s="26"/>
      <c r="K365" s="38"/>
      <c r="L365" s="38"/>
      <c r="M365" s="17"/>
      <c r="N365" s="39"/>
      <c r="O365" s="40"/>
      <c r="P365" s="47">
        <v>2023</v>
      </c>
      <c r="Q365" s="20">
        <f>SUM(R365:U365)</f>
        <v>0</v>
      </c>
      <c r="R365" s="20">
        <v>0</v>
      </c>
      <c r="S365" s="20">
        <v>0</v>
      </c>
      <c r="T365" s="20">
        <v>0</v>
      </c>
      <c r="U365" s="20">
        <v>0</v>
      </c>
      <c r="V365" s="129"/>
    </row>
    <row r="366" spans="1:22" s="8" customFormat="1" ht="20.25" customHeight="1" x14ac:dyDescent="0.2">
      <c r="A366" s="35"/>
      <c r="B366" s="35"/>
      <c r="C366" s="35"/>
      <c r="D366" s="36">
        <v>2024</v>
      </c>
      <c r="E366" s="37">
        <f>SUM(F366:I366)</f>
        <v>0</v>
      </c>
      <c r="F366" s="37">
        <v>0</v>
      </c>
      <c r="G366" s="37">
        <v>0</v>
      </c>
      <c r="H366" s="37">
        <v>0</v>
      </c>
      <c r="I366" s="37">
        <v>0</v>
      </c>
      <c r="J366" s="26"/>
      <c r="K366" s="38"/>
      <c r="L366" s="38"/>
      <c r="M366" s="17"/>
      <c r="N366" s="39"/>
      <c r="O366" s="40"/>
      <c r="P366" s="47">
        <v>2024</v>
      </c>
      <c r="Q366" s="20">
        <f>SUM(R366:U366)</f>
        <v>0</v>
      </c>
      <c r="R366" s="20">
        <v>0</v>
      </c>
      <c r="S366" s="20">
        <v>0</v>
      </c>
      <c r="T366" s="20">
        <v>0</v>
      </c>
      <c r="U366" s="20">
        <v>0</v>
      </c>
      <c r="V366" s="129"/>
    </row>
    <row r="367" spans="1:22" s="8" customFormat="1" ht="20.25" customHeight="1" x14ac:dyDescent="0.2">
      <c r="A367" s="41"/>
      <c r="B367" s="41"/>
      <c r="C367" s="41"/>
      <c r="D367" s="36">
        <v>2025</v>
      </c>
      <c r="E367" s="37">
        <f>SUM(F367:I367)</f>
        <v>0</v>
      </c>
      <c r="F367" s="37">
        <v>0</v>
      </c>
      <c r="G367" s="37">
        <v>0</v>
      </c>
      <c r="H367" s="37">
        <v>0</v>
      </c>
      <c r="I367" s="37">
        <v>0</v>
      </c>
      <c r="J367" s="42"/>
      <c r="K367" s="43"/>
      <c r="L367" s="43"/>
      <c r="M367" s="21"/>
      <c r="N367" s="44"/>
      <c r="O367" s="45"/>
      <c r="P367" s="84">
        <v>2025</v>
      </c>
      <c r="Q367" s="58">
        <f>SUM(R367:U367)</f>
        <v>0</v>
      </c>
      <c r="R367" s="20">
        <v>0</v>
      </c>
      <c r="S367" s="20">
        <v>0</v>
      </c>
      <c r="T367" s="20">
        <v>0</v>
      </c>
      <c r="U367" s="20">
        <v>0</v>
      </c>
      <c r="V367" s="129"/>
    </row>
    <row r="368" spans="1:22" s="8" customFormat="1" ht="27.75" customHeight="1" x14ac:dyDescent="0.2">
      <c r="A368" s="79" t="s">
        <v>74</v>
      </c>
      <c r="B368" s="80" t="s">
        <v>400</v>
      </c>
      <c r="C368" s="51" t="s">
        <v>49</v>
      </c>
      <c r="D368" s="36" t="s">
        <v>3</v>
      </c>
      <c r="E368" s="37">
        <f>E369+E370+E371+E372+E373</f>
        <v>50000</v>
      </c>
      <c r="F368" s="37">
        <f>F369+F370+F371+F372+F373</f>
        <v>30000</v>
      </c>
      <c r="G368" s="37">
        <f>G369+G370+G371+G372+G373</f>
        <v>0</v>
      </c>
      <c r="H368" s="37">
        <f>H369+H370+H371+H372+H373</f>
        <v>2000</v>
      </c>
      <c r="I368" s="37">
        <f>I369+I370+I371+I372+I373</f>
        <v>18000</v>
      </c>
      <c r="J368" s="49" t="s">
        <v>235</v>
      </c>
      <c r="K368" s="51" t="s">
        <v>89</v>
      </c>
      <c r="L368" s="51" t="s">
        <v>85</v>
      </c>
      <c r="M368" s="52" t="s">
        <v>236</v>
      </c>
      <c r="N368" s="31" t="s">
        <v>401</v>
      </c>
      <c r="O368" s="32"/>
      <c r="P368" s="47" t="s">
        <v>3</v>
      </c>
      <c r="Q368" s="20">
        <f>SUM(Q369:Q373)</f>
        <v>0</v>
      </c>
      <c r="R368" s="20">
        <f>SUM(R369:R373)</f>
        <v>0</v>
      </c>
      <c r="S368" s="20">
        <f>SUM(S369:S373)</f>
        <v>0</v>
      </c>
      <c r="T368" s="20">
        <f>SUM(T369:T373)</f>
        <v>0</v>
      </c>
      <c r="U368" s="20">
        <f>SUM(U369:U373)</f>
        <v>0</v>
      </c>
      <c r="V368" s="129"/>
    </row>
    <row r="369" spans="1:22" s="8" customFormat="1" ht="27.75" customHeight="1" x14ac:dyDescent="0.2">
      <c r="A369" s="35"/>
      <c r="B369" s="35"/>
      <c r="C369" s="35"/>
      <c r="D369" s="36">
        <v>2021</v>
      </c>
      <c r="E369" s="37">
        <f>F369+G369+H369+I369</f>
        <v>0</v>
      </c>
      <c r="F369" s="37">
        <v>0</v>
      </c>
      <c r="G369" s="37">
        <v>0</v>
      </c>
      <c r="H369" s="37">
        <v>0</v>
      </c>
      <c r="I369" s="37">
        <v>0</v>
      </c>
      <c r="J369" s="26"/>
      <c r="K369" s="38"/>
      <c r="L369" s="38"/>
      <c r="M369" s="17"/>
      <c r="N369" s="39"/>
      <c r="O369" s="40"/>
      <c r="P369" s="47">
        <v>2021</v>
      </c>
      <c r="Q369" s="20">
        <f>SUM(R369:U369)</f>
        <v>0</v>
      </c>
      <c r="R369" s="109">
        <v>0</v>
      </c>
      <c r="S369" s="109">
        <v>0</v>
      </c>
      <c r="T369" s="109">
        <v>0</v>
      </c>
      <c r="U369" s="109">
        <v>0</v>
      </c>
      <c r="V369" s="129"/>
    </row>
    <row r="370" spans="1:22" s="8" customFormat="1" ht="27.75" customHeight="1" x14ac:dyDescent="0.2">
      <c r="A370" s="35"/>
      <c r="B370" s="35"/>
      <c r="C370" s="35"/>
      <c r="D370" s="36">
        <v>2022</v>
      </c>
      <c r="E370" s="37">
        <f>F370+G370+H370+I370</f>
        <v>3000</v>
      </c>
      <c r="F370" s="37">
        <v>0</v>
      </c>
      <c r="G370" s="37">
        <v>0</v>
      </c>
      <c r="H370" s="37">
        <v>0</v>
      </c>
      <c r="I370" s="37">
        <v>3000</v>
      </c>
      <c r="J370" s="26"/>
      <c r="K370" s="38"/>
      <c r="L370" s="38"/>
      <c r="M370" s="17"/>
      <c r="N370" s="39"/>
      <c r="O370" s="40"/>
      <c r="P370" s="47">
        <v>2022</v>
      </c>
      <c r="Q370" s="20">
        <f>SUM(R370:U370)</f>
        <v>0</v>
      </c>
      <c r="R370" s="109">
        <v>0</v>
      </c>
      <c r="S370" s="109">
        <v>0</v>
      </c>
      <c r="T370" s="109">
        <v>0</v>
      </c>
      <c r="U370" s="109">
        <v>0</v>
      </c>
      <c r="V370" s="129"/>
    </row>
    <row r="371" spans="1:22" s="8" customFormat="1" ht="27.75" customHeight="1" x14ac:dyDescent="0.2">
      <c r="A371" s="35"/>
      <c r="B371" s="35"/>
      <c r="C371" s="35"/>
      <c r="D371" s="36">
        <v>2023</v>
      </c>
      <c r="E371" s="37">
        <f>F371+G371+H371+I371</f>
        <v>31000</v>
      </c>
      <c r="F371" s="37">
        <v>15000</v>
      </c>
      <c r="G371" s="37">
        <v>0</v>
      </c>
      <c r="H371" s="37">
        <v>1000</v>
      </c>
      <c r="I371" s="37">
        <v>15000</v>
      </c>
      <c r="J371" s="26"/>
      <c r="K371" s="38"/>
      <c r="L371" s="38"/>
      <c r="M371" s="17"/>
      <c r="N371" s="39"/>
      <c r="O371" s="40"/>
      <c r="P371" s="47">
        <v>2023</v>
      </c>
      <c r="Q371" s="20">
        <f>SUM(R371:U371)</f>
        <v>0</v>
      </c>
      <c r="R371" s="109">
        <v>0</v>
      </c>
      <c r="S371" s="109">
        <v>0</v>
      </c>
      <c r="T371" s="109">
        <v>0</v>
      </c>
      <c r="U371" s="109">
        <v>0</v>
      </c>
      <c r="V371" s="129"/>
    </row>
    <row r="372" spans="1:22" s="8" customFormat="1" ht="27.75" customHeight="1" x14ac:dyDescent="0.2">
      <c r="A372" s="35"/>
      <c r="B372" s="35"/>
      <c r="C372" s="35"/>
      <c r="D372" s="36">
        <v>2024</v>
      </c>
      <c r="E372" s="37">
        <f>F372+G372+H372+I372</f>
        <v>16000</v>
      </c>
      <c r="F372" s="37">
        <v>15000</v>
      </c>
      <c r="G372" s="37">
        <v>0</v>
      </c>
      <c r="H372" s="37">
        <v>1000</v>
      </c>
      <c r="I372" s="37">
        <v>0</v>
      </c>
      <c r="J372" s="26"/>
      <c r="K372" s="38"/>
      <c r="L372" s="38"/>
      <c r="M372" s="17"/>
      <c r="N372" s="39"/>
      <c r="O372" s="40"/>
      <c r="P372" s="47">
        <v>2024</v>
      </c>
      <c r="Q372" s="20">
        <f>SUM(R372:U372)</f>
        <v>0</v>
      </c>
      <c r="R372" s="109">
        <v>0</v>
      </c>
      <c r="S372" s="109">
        <v>0</v>
      </c>
      <c r="T372" s="109">
        <v>0</v>
      </c>
      <c r="U372" s="109">
        <v>0</v>
      </c>
      <c r="V372" s="129"/>
    </row>
    <row r="373" spans="1:22" s="8" customFormat="1" ht="90.75" customHeight="1" x14ac:dyDescent="0.2">
      <c r="A373" s="41"/>
      <c r="B373" s="41"/>
      <c r="C373" s="41"/>
      <c r="D373" s="36">
        <v>2025</v>
      </c>
      <c r="E373" s="37">
        <f>F373+G373+H373+I373</f>
        <v>0</v>
      </c>
      <c r="F373" s="37">
        <v>0</v>
      </c>
      <c r="G373" s="37">
        <v>0</v>
      </c>
      <c r="H373" s="37">
        <v>0</v>
      </c>
      <c r="I373" s="37">
        <v>0</v>
      </c>
      <c r="J373" s="42"/>
      <c r="K373" s="43"/>
      <c r="L373" s="43"/>
      <c r="M373" s="21"/>
      <c r="N373" s="44"/>
      <c r="O373" s="45"/>
      <c r="P373" s="84">
        <v>2025</v>
      </c>
      <c r="Q373" s="58">
        <f>SUM(R373:U373)</f>
        <v>0</v>
      </c>
      <c r="R373" s="109">
        <v>0</v>
      </c>
      <c r="S373" s="109">
        <v>0</v>
      </c>
      <c r="T373" s="109">
        <v>0</v>
      </c>
      <c r="U373" s="109">
        <v>0</v>
      </c>
      <c r="V373" s="129"/>
    </row>
    <row r="374" spans="1:22" s="8" customFormat="1" ht="20.25" customHeight="1" x14ac:dyDescent="0.2">
      <c r="A374" s="79" t="s">
        <v>75</v>
      </c>
      <c r="B374" s="49" t="s">
        <v>402</v>
      </c>
      <c r="C374" s="51">
        <v>2021</v>
      </c>
      <c r="D374" s="36" t="s">
        <v>3</v>
      </c>
      <c r="E374" s="37">
        <f>SUM(E375:E379)</f>
        <v>101000</v>
      </c>
      <c r="F374" s="37">
        <f>SUM(F375:F379)</f>
        <v>43500</v>
      </c>
      <c r="G374" s="37">
        <f>SUM(G375:G379)</f>
        <v>45000</v>
      </c>
      <c r="H374" s="37">
        <f>SUM(H375:H379)</f>
        <v>1500</v>
      </c>
      <c r="I374" s="37">
        <f>SUM(I375:I379)</f>
        <v>11000</v>
      </c>
      <c r="J374" s="49" t="s">
        <v>237</v>
      </c>
      <c r="K374" s="51" t="s">
        <v>232</v>
      </c>
      <c r="L374" s="51" t="s">
        <v>85</v>
      </c>
      <c r="M374" s="52" t="s">
        <v>238</v>
      </c>
      <c r="N374" s="31" t="s">
        <v>403</v>
      </c>
      <c r="O374" s="32"/>
      <c r="P374" s="47" t="s">
        <v>3</v>
      </c>
      <c r="Q374" s="20">
        <f>SUM(Q375:Q379)</f>
        <v>80407.08600000001</v>
      </c>
      <c r="R374" s="20">
        <f>SUM(R375:R379)</f>
        <v>35407.086000000003</v>
      </c>
      <c r="S374" s="20">
        <f>SUM(S375:S379)</f>
        <v>45000</v>
      </c>
      <c r="T374" s="20">
        <f>SUM(T375:T379)</f>
        <v>0</v>
      </c>
      <c r="U374" s="20">
        <f>SUM(U375:U379)</f>
        <v>0</v>
      </c>
      <c r="V374" s="129"/>
    </row>
    <row r="375" spans="1:22" s="8" customFormat="1" ht="20.25" customHeight="1" x14ac:dyDescent="0.2">
      <c r="A375" s="35"/>
      <c r="B375" s="35"/>
      <c r="C375" s="35"/>
      <c r="D375" s="36">
        <v>2021</v>
      </c>
      <c r="E375" s="37">
        <f t="shared" ref="E375:E385" si="32">SUM(F375:I375)</f>
        <v>101000</v>
      </c>
      <c r="F375" s="37">
        <v>43500</v>
      </c>
      <c r="G375" s="37">
        <v>45000</v>
      </c>
      <c r="H375" s="37">
        <v>1500</v>
      </c>
      <c r="I375" s="37">
        <v>11000</v>
      </c>
      <c r="J375" s="26"/>
      <c r="K375" s="38"/>
      <c r="L375" s="38"/>
      <c r="M375" s="17"/>
      <c r="N375" s="39"/>
      <c r="O375" s="40"/>
      <c r="P375" s="47">
        <v>2021</v>
      </c>
      <c r="Q375" s="20">
        <f>SUM(R375:U375)</f>
        <v>80407.08600000001</v>
      </c>
      <c r="R375" s="20">
        <v>35407.086000000003</v>
      </c>
      <c r="S375" s="20">
        <v>45000</v>
      </c>
      <c r="T375" s="20">
        <v>0</v>
      </c>
      <c r="U375" s="174">
        <v>0</v>
      </c>
      <c r="V375" s="129"/>
    </row>
    <row r="376" spans="1:22" s="8" customFormat="1" ht="20.25" customHeight="1" x14ac:dyDescent="0.2">
      <c r="A376" s="35"/>
      <c r="B376" s="35"/>
      <c r="C376" s="35"/>
      <c r="D376" s="36">
        <v>2022</v>
      </c>
      <c r="E376" s="37">
        <f t="shared" si="32"/>
        <v>0</v>
      </c>
      <c r="F376" s="37">
        <v>0</v>
      </c>
      <c r="G376" s="37">
        <v>0</v>
      </c>
      <c r="H376" s="37">
        <v>0</v>
      </c>
      <c r="I376" s="37">
        <v>0</v>
      </c>
      <c r="J376" s="26"/>
      <c r="K376" s="38"/>
      <c r="L376" s="38"/>
      <c r="M376" s="17"/>
      <c r="N376" s="39"/>
      <c r="O376" s="40"/>
      <c r="P376" s="47">
        <v>2022</v>
      </c>
      <c r="Q376" s="20">
        <f>SUM(R376:U376)</f>
        <v>0</v>
      </c>
      <c r="R376" s="20">
        <v>0</v>
      </c>
      <c r="S376" s="20">
        <v>0</v>
      </c>
      <c r="T376" s="20">
        <v>0</v>
      </c>
      <c r="U376" s="20">
        <v>0</v>
      </c>
      <c r="V376" s="129"/>
    </row>
    <row r="377" spans="1:22" s="8" customFormat="1" ht="20.25" customHeight="1" x14ac:dyDescent="0.2">
      <c r="A377" s="35"/>
      <c r="B377" s="35"/>
      <c r="C377" s="35"/>
      <c r="D377" s="36">
        <v>2023</v>
      </c>
      <c r="E377" s="37">
        <f t="shared" si="32"/>
        <v>0</v>
      </c>
      <c r="F377" s="37">
        <v>0</v>
      </c>
      <c r="G377" s="37">
        <v>0</v>
      </c>
      <c r="H377" s="37">
        <v>0</v>
      </c>
      <c r="I377" s="37">
        <v>0</v>
      </c>
      <c r="J377" s="26"/>
      <c r="K377" s="38"/>
      <c r="L377" s="38"/>
      <c r="M377" s="17"/>
      <c r="N377" s="39"/>
      <c r="O377" s="40"/>
      <c r="P377" s="47">
        <v>2023</v>
      </c>
      <c r="Q377" s="20">
        <f>SUM(R377:U377)</f>
        <v>0</v>
      </c>
      <c r="R377" s="20">
        <v>0</v>
      </c>
      <c r="S377" s="20">
        <v>0</v>
      </c>
      <c r="T377" s="20">
        <v>0</v>
      </c>
      <c r="U377" s="20">
        <v>0</v>
      </c>
      <c r="V377" s="129"/>
    </row>
    <row r="378" spans="1:22" s="8" customFormat="1" ht="20.25" customHeight="1" x14ac:dyDescent="0.2">
      <c r="A378" s="35"/>
      <c r="B378" s="35"/>
      <c r="C378" s="35"/>
      <c r="D378" s="36">
        <v>2024</v>
      </c>
      <c r="E378" s="37">
        <f t="shared" si="32"/>
        <v>0</v>
      </c>
      <c r="F378" s="37">
        <v>0</v>
      </c>
      <c r="G378" s="37">
        <v>0</v>
      </c>
      <c r="H378" s="37">
        <v>0</v>
      </c>
      <c r="I378" s="37">
        <v>0</v>
      </c>
      <c r="J378" s="26"/>
      <c r="K378" s="38"/>
      <c r="L378" s="38"/>
      <c r="M378" s="17"/>
      <c r="N378" s="39"/>
      <c r="O378" s="40"/>
      <c r="P378" s="47">
        <v>2024</v>
      </c>
      <c r="Q378" s="20">
        <f>SUM(R378:U378)</f>
        <v>0</v>
      </c>
      <c r="R378" s="20">
        <v>0</v>
      </c>
      <c r="S378" s="20">
        <v>0</v>
      </c>
      <c r="T378" s="20">
        <v>0</v>
      </c>
      <c r="U378" s="20">
        <v>0</v>
      </c>
      <c r="V378" s="129"/>
    </row>
    <row r="379" spans="1:22" s="8" customFormat="1" ht="97.5" customHeight="1" x14ac:dyDescent="0.2">
      <c r="A379" s="41"/>
      <c r="B379" s="41"/>
      <c r="C379" s="41"/>
      <c r="D379" s="36">
        <v>2025</v>
      </c>
      <c r="E379" s="37">
        <f t="shared" si="32"/>
        <v>0</v>
      </c>
      <c r="F379" s="37">
        <v>0</v>
      </c>
      <c r="G379" s="37">
        <v>0</v>
      </c>
      <c r="H379" s="37">
        <v>0</v>
      </c>
      <c r="I379" s="37">
        <v>0</v>
      </c>
      <c r="J379" s="42"/>
      <c r="K379" s="43"/>
      <c r="L379" s="43"/>
      <c r="M379" s="21"/>
      <c r="N379" s="44"/>
      <c r="O379" s="45"/>
      <c r="P379" s="84">
        <v>2025</v>
      </c>
      <c r="Q379" s="58">
        <f>SUM(R379:U379)</f>
        <v>0</v>
      </c>
      <c r="R379" s="20">
        <v>0</v>
      </c>
      <c r="S379" s="20">
        <v>0</v>
      </c>
      <c r="T379" s="20">
        <v>0</v>
      </c>
      <c r="U379" s="20">
        <v>0</v>
      </c>
      <c r="V379" s="129"/>
    </row>
    <row r="380" spans="1:22" s="8" customFormat="1" ht="20.25" customHeight="1" x14ac:dyDescent="0.2">
      <c r="A380" s="79" t="s">
        <v>76</v>
      </c>
      <c r="B380" s="80" t="s">
        <v>404</v>
      </c>
      <c r="C380" s="51" t="s">
        <v>60</v>
      </c>
      <c r="D380" s="36" t="s">
        <v>3</v>
      </c>
      <c r="E380" s="37">
        <f>SUM(E381:E385)</f>
        <v>50000</v>
      </c>
      <c r="F380" s="37">
        <f>SUM(F381:F385)</f>
        <v>33000</v>
      </c>
      <c r="G380" s="37">
        <f>SUM(G381:G385)</f>
        <v>0</v>
      </c>
      <c r="H380" s="37">
        <f>SUM(H381:H385)</f>
        <v>2000</v>
      </c>
      <c r="I380" s="37">
        <f>SUM(I381:I385)</f>
        <v>15000</v>
      </c>
      <c r="J380" s="49" t="s">
        <v>239</v>
      </c>
      <c r="K380" s="51" t="s">
        <v>89</v>
      </c>
      <c r="L380" s="51" t="s">
        <v>85</v>
      </c>
      <c r="M380" s="52" t="s">
        <v>240</v>
      </c>
      <c r="N380" s="31" t="s">
        <v>405</v>
      </c>
      <c r="O380" s="32"/>
      <c r="P380" s="47" t="s">
        <v>3</v>
      </c>
      <c r="Q380" s="20">
        <f>SUM(Q381:Q385)</f>
        <v>0</v>
      </c>
      <c r="R380" s="20">
        <f>SUM(R381:R385)</f>
        <v>0</v>
      </c>
      <c r="S380" s="20">
        <f>SUM(S381:S385)</f>
        <v>0</v>
      </c>
      <c r="T380" s="20">
        <f>SUM(T381:T385)</f>
        <v>0</v>
      </c>
      <c r="U380" s="20">
        <f>SUM(U381:U385)</f>
        <v>0</v>
      </c>
      <c r="V380" s="129"/>
    </row>
    <row r="381" spans="1:22" s="8" customFormat="1" ht="20.25" customHeight="1" x14ac:dyDescent="0.2">
      <c r="A381" s="35"/>
      <c r="B381" s="35"/>
      <c r="C381" s="35"/>
      <c r="D381" s="36">
        <v>2021</v>
      </c>
      <c r="E381" s="37">
        <f t="shared" si="32"/>
        <v>0</v>
      </c>
      <c r="F381" s="37">
        <v>0</v>
      </c>
      <c r="G381" s="37">
        <v>0</v>
      </c>
      <c r="H381" s="37">
        <v>0</v>
      </c>
      <c r="I381" s="37">
        <v>0</v>
      </c>
      <c r="J381" s="26"/>
      <c r="K381" s="38"/>
      <c r="L381" s="38"/>
      <c r="M381" s="17"/>
      <c r="N381" s="39"/>
      <c r="O381" s="40"/>
      <c r="P381" s="47">
        <v>2021</v>
      </c>
      <c r="Q381" s="20">
        <f>SUM(R381:U381)</f>
        <v>0</v>
      </c>
      <c r="R381" s="109">
        <v>0</v>
      </c>
      <c r="S381" s="109">
        <v>0</v>
      </c>
      <c r="T381" s="109">
        <v>0</v>
      </c>
      <c r="U381" s="109">
        <v>0</v>
      </c>
      <c r="V381" s="129"/>
    </row>
    <row r="382" spans="1:22" s="8" customFormat="1" ht="20.25" customHeight="1" x14ac:dyDescent="0.2">
      <c r="A382" s="35"/>
      <c r="B382" s="35"/>
      <c r="C382" s="35"/>
      <c r="D382" s="36">
        <v>2022</v>
      </c>
      <c r="E382" s="37">
        <f t="shared" si="32"/>
        <v>3000</v>
      </c>
      <c r="F382" s="37">
        <v>0</v>
      </c>
      <c r="G382" s="37">
        <v>0</v>
      </c>
      <c r="H382" s="37">
        <v>0</v>
      </c>
      <c r="I382" s="37">
        <v>3000</v>
      </c>
      <c r="J382" s="26"/>
      <c r="K382" s="38"/>
      <c r="L382" s="38"/>
      <c r="M382" s="17"/>
      <c r="N382" s="39"/>
      <c r="O382" s="40"/>
      <c r="P382" s="47">
        <v>2022</v>
      </c>
      <c r="Q382" s="20">
        <f>SUM(R382:U382)</f>
        <v>0</v>
      </c>
      <c r="R382" s="109">
        <v>0</v>
      </c>
      <c r="S382" s="109">
        <v>0</v>
      </c>
      <c r="T382" s="109">
        <v>0</v>
      </c>
      <c r="U382" s="109">
        <v>0</v>
      </c>
      <c r="V382" s="47" t="s">
        <v>260</v>
      </c>
    </row>
    <row r="383" spans="1:22" s="8" customFormat="1" ht="20.25" customHeight="1" x14ac:dyDescent="0.2">
      <c r="A383" s="35"/>
      <c r="B383" s="35"/>
      <c r="C383" s="35"/>
      <c r="D383" s="36">
        <v>2023</v>
      </c>
      <c r="E383" s="37">
        <f t="shared" si="32"/>
        <v>0</v>
      </c>
      <c r="F383" s="37">
        <v>0</v>
      </c>
      <c r="G383" s="37">
        <v>0</v>
      </c>
      <c r="H383" s="37">
        <v>0</v>
      </c>
      <c r="I383" s="37">
        <v>0</v>
      </c>
      <c r="J383" s="26"/>
      <c r="K383" s="38"/>
      <c r="L383" s="38"/>
      <c r="M383" s="17"/>
      <c r="N383" s="39"/>
      <c r="O383" s="40"/>
      <c r="P383" s="47">
        <v>2023</v>
      </c>
      <c r="Q383" s="20">
        <f>SUM(R383:U383)</f>
        <v>0</v>
      </c>
      <c r="R383" s="109">
        <v>0</v>
      </c>
      <c r="S383" s="109">
        <v>0</v>
      </c>
      <c r="T383" s="109">
        <v>0</v>
      </c>
      <c r="U383" s="109">
        <v>0</v>
      </c>
      <c r="V383" s="47" t="s">
        <v>260</v>
      </c>
    </row>
    <row r="384" spans="1:22" s="8" customFormat="1" ht="20.25" customHeight="1" x14ac:dyDescent="0.2">
      <c r="A384" s="35"/>
      <c r="B384" s="35"/>
      <c r="C384" s="35"/>
      <c r="D384" s="36">
        <v>2024</v>
      </c>
      <c r="E384" s="37">
        <f t="shared" si="32"/>
        <v>47000</v>
      </c>
      <c r="F384" s="37">
        <v>33000</v>
      </c>
      <c r="G384" s="37">
        <v>0</v>
      </c>
      <c r="H384" s="37">
        <v>2000</v>
      </c>
      <c r="I384" s="37">
        <v>12000</v>
      </c>
      <c r="J384" s="26"/>
      <c r="K384" s="38"/>
      <c r="L384" s="38"/>
      <c r="M384" s="17"/>
      <c r="N384" s="39"/>
      <c r="O384" s="40"/>
      <c r="P384" s="47">
        <v>2024</v>
      </c>
      <c r="Q384" s="20">
        <f>SUM(R384:U384)</f>
        <v>0</v>
      </c>
      <c r="R384" s="109">
        <v>0</v>
      </c>
      <c r="S384" s="109">
        <v>0</v>
      </c>
      <c r="T384" s="109">
        <v>0</v>
      </c>
      <c r="U384" s="109">
        <v>0</v>
      </c>
      <c r="V384" s="129"/>
    </row>
    <row r="385" spans="1:22" s="8" customFormat="1" ht="57" customHeight="1" x14ac:dyDescent="0.2">
      <c r="A385" s="41"/>
      <c r="B385" s="41"/>
      <c r="C385" s="41"/>
      <c r="D385" s="36">
        <v>2025</v>
      </c>
      <c r="E385" s="37">
        <f t="shared" si="32"/>
        <v>0</v>
      </c>
      <c r="F385" s="37">
        <v>0</v>
      </c>
      <c r="G385" s="37">
        <v>0</v>
      </c>
      <c r="H385" s="37">
        <v>0</v>
      </c>
      <c r="I385" s="37">
        <v>0</v>
      </c>
      <c r="J385" s="42"/>
      <c r="K385" s="43"/>
      <c r="L385" s="43"/>
      <c r="M385" s="21"/>
      <c r="N385" s="44"/>
      <c r="O385" s="45"/>
      <c r="P385" s="84">
        <v>2025</v>
      </c>
      <c r="Q385" s="58">
        <f>SUM(R385:U385)</f>
        <v>0</v>
      </c>
      <c r="R385" s="109">
        <v>0</v>
      </c>
      <c r="S385" s="109">
        <v>0</v>
      </c>
      <c r="T385" s="109">
        <v>0</v>
      </c>
      <c r="U385" s="109">
        <v>0</v>
      </c>
      <c r="V385" s="129"/>
    </row>
    <row r="386" spans="1:22" s="8" customFormat="1" ht="14.25" customHeight="1" x14ac:dyDescent="0.2">
      <c r="A386" s="79" t="s">
        <v>77</v>
      </c>
      <c r="B386" s="80" t="s">
        <v>406</v>
      </c>
      <c r="C386" s="51">
        <v>2021</v>
      </c>
      <c r="D386" s="36" t="s">
        <v>3</v>
      </c>
      <c r="E386" s="37">
        <f>SUM(E387:E391)</f>
        <v>16764.400000000001</v>
      </c>
      <c r="F386" s="37">
        <f>SUM(F387:F391)</f>
        <v>955.6</v>
      </c>
      <c r="G386" s="37">
        <f>SUM(G387:G391)</f>
        <v>14970.6</v>
      </c>
      <c r="H386" s="37">
        <f>SUM(H387:H391)</f>
        <v>838.2</v>
      </c>
      <c r="I386" s="37">
        <f>SUM(I387:I391)</f>
        <v>0</v>
      </c>
      <c r="J386" s="49" t="s">
        <v>241</v>
      </c>
      <c r="K386" s="51" t="s">
        <v>232</v>
      </c>
      <c r="L386" s="51" t="s">
        <v>85</v>
      </c>
      <c r="M386" s="52" t="s">
        <v>231</v>
      </c>
      <c r="N386" s="31" t="s">
        <v>274</v>
      </c>
      <c r="O386" s="32"/>
      <c r="P386" s="47" t="s">
        <v>3</v>
      </c>
      <c r="Q386" s="20">
        <f>SUM(Q387:Q391)</f>
        <v>16764.399999999998</v>
      </c>
      <c r="R386" s="20">
        <f>SUM(R387:R391)</f>
        <v>1519.05</v>
      </c>
      <c r="S386" s="20">
        <f>SUM(S387:S391)</f>
        <v>14407.15</v>
      </c>
      <c r="T386" s="20">
        <f>SUM(T387:T391)</f>
        <v>838.2</v>
      </c>
      <c r="U386" s="20">
        <f>SUM(U387:U391)</f>
        <v>0</v>
      </c>
      <c r="V386" s="129"/>
    </row>
    <row r="387" spans="1:22" s="8" customFormat="1" x14ac:dyDescent="0.2">
      <c r="A387" s="35"/>
      <c r="B387" s="35"/>
      <c r="C387" s="35"/>
      <c r="D387" s="36">
        <v>2021</v>
      </c>
      <c r="E387" s="37">
        <f>SUM(F387:I387)</f>
        <v>16764.400000000001</v>
      </c>
      <c r="F387" s="37">
        <v>955.6</v>
      </c>
      <c r="G387" s="37">
        <v>14970.6</v>
      </c>
      <c r="H387" s="37">
        <v>838.2</v>
      </c>
      <c r="I387" s="37">
        <v>0</v>
      </c>
      <c r="J387" s="26"/>
      <c r="K387" s="38"/>
      <c r="L387" s="38"/>
      <c r="M387" s="17"/>
      <c r="N387" s="39"/>
      <c r="O387" s="40"/>
      <c r="P387" s="47">
        <v>2021</v>
      </c>
      <c r="Q387" s="20">
        <f t="shared" ref="Q387:Q397" si="33">SUM(R387:U387)</f>
        <v>16764.399999999998</v>
      </c>
      <c r="R387" s="163">
        <v>1519.05</v>
      </c>
      <c r="S387" s="163">
        <v>14407.15</v>
      </c>
      <c r="T387" s="163">
        <v>838.2</v>
      </c>
      <c r="U387" s="164">
        <v>0</v>
      </c>
      <c r="V387" s="129"/>
    </row>
    <row r="388" spans="1:22" s="8" customFormat="1" x14ac:dyDescent="0.2">
      <c r="A388" s="35"/>
      <c r="B388" s="35"/>
      <c r="C388" s="35"/>
      <c r="D388" s="36">
        <v>2022</v>
      </c>
      <c r="E388" s="37">
        <f>SUM(F388:I388)</f>
        <v>0</v>
      </c>
      <c r="F388" s="37">
        <v>0</v>
      </c>
      <c r="G388" s="37">
        <v>0</v>
      </c>
      <c r="H388" s="37">
        <v>0</v>
      </c>
      <c r="I388" s="37">
        <v>0</v>
      </c>
      <c r="J388" s="26"/>
      <c r="K388" s="38"/>
      <c r="L388" s="38"/>
      <c r="M388" s="17"/>
      <c r="N388" s="39"/>
      <c r="O388" s="40"/>
      <c r="P388" s="47">
        <v>2022</v>
      </c>
      <c r="Q388" s="20">
        <f t="shared" si="33"/>
        <v>0</v>
      </c>
      <c r="R388" s="20">
        <v>0</v>
      </c>
      <c r="S388" s="20">
        <v>0</v>
      </c>
      <c r="T388" s="20">
        <v>0</v>
      </c>
      <c r="U388" s="20">
        <v>0</v>
      </c>
      <c r="V388" s="129"/>
    </row>
    <row r="389" spans="1:22" s="8" customFormat="1" x14ac:dyDescent="0.2">
      <c r="A389" s="35"/>
      <c r="B389" s="35"/>
      <c r="C389" s="35"/>
      <c r="D389" s="36">
        <v>2023</v>
      </c>
      <c r="E389" s="37">
        <f>SUM(F389:I389)</f>
        <v>0</v>
      </c>
      <c r="F389" s="37">
        <v>0</v>
      </c>
      <c r="G389" s="37">
        <v>0</v>
      </c>
      <c r="H389" s="37">
        <v>0</v>
      </c>
      <c r="I389" s="37">
        <v>0</v>
      </c>
      <c r="J389" s="26"/>
      <c r="K389" s="38"/>
      <c r="L389" s="38"/>
      <c r="M389" s="17"/>
      <c r="N389" s="39"/>
      <c r="O389" s="40"/>
      <c r="P389" s="47">
        <v>2023</v>
      </c>
      <c r="Q389" s="20">
        <f t="shared" si="33"/>
        <v>0</v>
      </c>
      <c r="R389" s="20">
        <v>0</v>
      </c>
      <c r="S389" s="20">
        <v>0</v>
      </c>
      <c r="T389" s="20">
        <v>0</v>
      </c>
      <c r="U389" s="20">
        <v>0</v>
      </c>
      <c r="V389" s="129"/>
    </row>
    <row r="390" spans="1:22" s="8" customFormat="1" x14ac:dyDescent="0.2">
      <c r="A390" s="35"/>
      <c r="B390" s="35"/>
      <c r="C390" s="35"/>
      <c r="D390" s="36">
        <v>2024</v>
      </c>
      <c r="E390" s="37">
        <f>SUM(F390:I390)</f>
        <v>0</v>
      </c>
      <c r="F390" s="37">
        <v>0</v>
      </c>
      <c r="G390" s="37">
        <v>0</v>
      </c>
      <c r="H390" s="37">
        <v>0</v>
      </c>
      <c r="I390" s="37">
        <v>0</v>
      </c>
      <c r="J390" s="26"/>
      <c r="K390" s="38"/>
      <c r="L390" s="38"/>
      <c r="M390" s="17"/>
      <c r="N390" s="39"/>
      <c r="O390" s="40"/>
      <c r="P390" s="47">
        <v>2024</v>
      </c>
      <c r="Q390" s="20">
        <f t="shared" si="33"/>
        <v>0</v>
      </c>
      <c r="R390" s="20">
        <v>0</v>
      </c>
      <c r="S390" s="20">
        <v>0</v>
      </c>
      <c r="T390" s="20">
        <v>0</v>
      </c>
      <c r="U390" s="20">
        <v>0</v>
      </c>
      <c r="V390" s="129"/>
    </row>
    <row r="391" spans="1:22" s="8" customFormat="1" ht="18" customHeight="1" x14ac:dyDescent="0.2">
      <c r="A391" s="41"/>
      <c r="B391" s="41"/>
      <c r="C391" s="41"/>
      <c r="D391" s="36">
        <v>2025</v>
      </c>
      <c r="E391" s="37">
        <f>SUM(F391:I391)</f>
        <v>0</v>
      </c>
      <c r="F391" s="37">
        <v>0</v>
      </c>
      <c r="G391" s="37">
        <v>0</v>
      </c>
      <c r="H391" s="37">
        <v>0</v>
      </c>
      <c r="I391" s="37">
        <v>0</v>
      </c>
      <c r="J391" s="42"/>
      <c r="K391" s="43"/>
      <c r="L391" s="43"/>
      <c r="M391" s="21"/>
      <c r="N391" s="44"/>
      <c r="O391" s="45"/>
      <c r="P391" s="84">
        <v>2025</v>
      </c>
      <c r="Q391" s="58">
        <f t="shared" si="33"/>
        <v>0</v>
      </c>
      <c r="R391" s="20">
        <v>0</v>
      </c>
      <c r="S391" s="20">
        <v>0</v>
      </c>
      <c r="T391" s="20">
        <v>0</v>
      </c>
      <c r="U391" s="20">
        <v>0</v>
      </c>
      <c r="V391" s="129"/>
    </row>
    <row r="392" spans="1:22" s="8" customFormat="1" ht="69.75" customHeight="1" x14ac:dyDescent="0.2">
      <c r="A392" s="79" t="s">
        <v>119</v>
      </c>
      <c r="B392" s="80" t="s">
        <v>407</v>
      </c>
      <c r="C392" s="51">
        <v>2022</v>
      </c>
      <c r="D392" s="36" t="s">
        <v>3</v>
      </c>
      <c r="E392" s="37">
        <f>SUM(E393:E397)</f>
        <v>30718.196080000002</v>
      </c>
      <c r="F392" s="37">
        <f>SUM(F393:F397)</f>
        <v>29182.29608</v>
      </c>
      <c r="G392" s="37">
        <f>SUM(G393:G397)</f>
        <v>0</v>
      </c>
      <c r="H392" s="37">
        <f>SUM(H393:H397)</f>
        <v>1535.9</v>
      </c>
      <c r="I392" s="37">
        <f>SUM(I393:I397)</f>
        <v>0</v>
      </c>
      <c r="J392" s="49" t="s">
        <v>242</v>
      </c>
      <c r="K392" s="51" t="s">
        <v>89</v>
      </c>
      <c r="L392" s="51" t="s">
        <v>85</v>
      </c>
      <c r="M392" s="52" t="s">
        <v>118</v>
      </c>
      <c r="N392" s="31" t="s">
        <v>277</v>
      </c>
      <c r="O392" s="32"/>
      <c r="P392" s="47" t="s">
        <v>3</v>
      </c>
      <c r="Q392" s="20">
        <f>SUM(Q393:Q397)</f>
        <v>60224.388449999999</v>
      </c>
      <c r="R392" s="20">
        <f>SUM(R393:R397)</f>
        <v>57213.169029999997</v>
      </c>
      <c r="S392" s="20">
        <f>SUM(S393:S397)</f>
        <v>0</v>
      </c>
      <c r="T392" s="20">
        <f>SUM(T393:T397)</f>
        <v>3011.2194199999999</v>
      </c>
      <c r="U392" s="20">
        <f>SUM(U393:U397)</f>
        <v>0</v>
      </c>
      <c r="V392" s="129"/>
    </row>
    <row r="393" spans="1:22" s="8" customFormat="1" ht="69.75" customHeight="1" x14ac:dyDescent="0.2">
      <c r="A393" s="35"/>
      <c r="B393" s="35"/>
      <c r="C393" s="35"/>
      <c r="D393" s="36">
        <v>2021</v>
      </c>
      <c r="E393" s="37">
        <f>SUM(F393:I393)</f>
        <v>0</v>
      </c>
      <c r="F393" s="37">
        <v>0</v>
      </c>
      <c r="G393" s="37">
        <v>0</v>
      </c>
      <c r="H393" s="37">
        <v>0</v>
      </c>
      <c r="I393" s="37">
        <v>0</v>
      </c>
      <c r="J393" s="26"/>
      <c r="K393" s="38"/>
      <c r="L393" s="38"/>
      <c r="M393" s="17"/>
      <c r="N393" s="39"/>
      <c r="O393" s="40"/>
      <c r="P393" s="47">
        <v>2021</v>
      </c>
      <c r="Q393" s="20">
        <f t="shared" si="33"/>
        <v>0</v>
      </c>
      <c r="R393" s="20">
        <v>0</v>
      </c>
      <c r="S393" s="20">
        <v>0</v>
      </c>
      <c r="T393" s="20">
        <v>0</v>
      </c>
      <c r="U393" s="20">
        <v>0</v>
      </c>
      <c r="V393" s="129"/>
    </row>
    <row r="394" spans="1:22" s="8" customFormat="1" ht="69.75" customHeight="1" x14ac:dyDescent="0.2">
      <c r="A394" s="35"/>
      <c r="B394" s="35"/>
      <c r="C394" s="35"/>
      <c r="D394" s="36">
        <v>2022</v>
      </c>
      <c r="E394" s="37">
        <f>SUM(F394:I394)</f>
        <v>30718.196080000002</v>
      </c>
      <c r="F394" s="37">
        <v>29182.29608</v>
      </c>
      <c r="G394" s="37">
        <v>0</v>
      </c>
      <c r="H394" s="37">
        <v>1535.9</v>
      </c>
      <c r="I394" s="37">
        <v>0</v>
      </c>
      <c r="J394" s="26"/>
      <c r="K394" s="38"/>
      <c r="L394" s="38"/>
      <c r="M394" s="17"/>
      <c r="N394" s="39"/>
      <c r="O394" s="40"/>
      <c r="P394" s="47">
        <v>2022</v>
      </c>
      <c r="Q394" s="20">
        <f t="shared" si="33"/>
        <v>60224.388449999999</v>
      </c>
      <c r="R394" s="20">
        <v>57213.169029999997</v>
      </c>
      <c r="S394" s="20">
        <v>0</v>
      </c>
      <c r="T394" s="20">
        <v>3011.2194199999999</v>
      </c>
      <c r="U394" s="20">
        <v>0</v>
      </c>
      <c r="V394" s="129"/>
    </row>
    <row r="395" spans="1:22" s="8" customFormat="1" ht="69.75" customHeight="1" x14ac:dyDescent="0.2">
      <c r="A395" s="35"/>
      <c r="B395" s="35"/>
      <c r="C395" s="35"/>
      <c r="D395" s="36">
        <v>2023</v>
      </c>
      <c r="E395" s="37">
        <f>SUM(F395:I395)</f>
        <v>0</v>
      </c>
      <c r="F395" s="37">
        <v>0</v>
      </c>
      <c r="G395" s="37">
        <v>0</v>
      </c>
      <c r="H395" s="37">
        <v>0</v>
      </c>
      <c r="I395" s="37">
        <v>0</v>
      </c>
      <c r="J395" s="26"/>
      <c r="K395" s="38"/>
      <c r="L395" s="38"/>
      <c r="M395" s="17"/>
      <c r="N395" s="39"/>
      <c r="O395" s="40"/>
      <c r="P395" s="47">
        <v>2023</v>
      </c>
      <c r="Q395" s="20">
        <f t="shared" si="33"/>
        <v>0</v>
      </c>
      <c r="R395" s="20">
        <v>0</v>
      </c>
      <c r="S395" s="20">
        <v>0</v>
      </c>
      <c r="T395" s="20">
        <v>0</v>
      </c>
      <c r="U395" s="20">
        <v>0</v>
      </c>
      <c r="V395" s="129"/>
    </row>
    <row r="396" spans="1:22" s="8" customFormat="1" ht="69.75" customHeight="1" x14ac:dyDescent="0.2">
      <c r="A396" s="35"/>
      <c r="B396" s="35"/>
      <c r="C396" s="35"/>
      <c r="D396" s="36">
        <v>2024</v>
      </c>
      <c r="E396" s="37">
        <f>SUM(F396:I396)</f>
        <v>0</v>
      </c>
      <c r="F396" s="37">
        <v>0</v>
      </c>
      <c r="G396" s="37">
        <v>0</v>
      </c>
      <c r="H396" s="37">
        <v>0</v>
      </c>
      <c r="I396" s="37">
        <v>0</v>
      </c>
      <c r="J396" s="26"/>
      <c r="K396" s="38"/>
      <c r="L396" s="38"/>
      <c r="M396" s="17"/>
      <c r="N396" s="39"/>
      <c r="O396" s="40"/>
      <c r="P396" s="47">
        <v>2024</v>
      </c>
      <c r="Q396" s="20">
        <f t="shared" si="33"/>
        <v>0</v>
      </c>
      <c r="R396" s="20">
        <v>0</v>
      </c>
      <c r="S396" s="20">
        <v>0</v>
      </c>
      <c r="T396" s="20">
        <v>0</v>
      </c>
      <c r="U396" s="20">
        <v>0</v>
      </c>
      <c r="V396" s="129"/>
    </row>
    <row r="397" spans="1:22" s="8" customFormat="1" ht="69.75" customHeight="1" x14ac:dyDescent="0.2">
      <c r="A397" s="41"/>
      <c r="B397" s="41"/>
      <c r="C397" s="41"/>
      <c r="D397" s="36">
        <v>2025</v>
      </c>
      <c r="E397" s="37">
        <f>SUM(F397:I397)</f>
        <v>0</v>
      </c>
      <c r="F397" s="37">
        <v>0</v>
      </c>
      <c r="G397" s="37">
        <v>0</v>
      </c>
      <c r="H397" s="37">
        <v>0</v>
      </c>
      <c r="I397" s="37">
        <v>0</v>
      </c>
      <c r="J397" s="42"/>
      <c r="K397" s="43"/>
      <c r="L397" s="43"/>
      <c r="M397" s="21"/>
      <c r="N397" s="44"/>
      <c r="O397" s="45"/>
      <c r="P397" s="84">
        <v>2025</v>
      </c>
      <c r="Q397" s="20">
        <f t="shared" si="33"/>
        <v>0</v>
      </c>
      <c r="R397" s="20">
        <v>0</v>
      </c>
      <c r="S397" s="20">
        <v>0</v>
      </c>
      <c r="T397" s="20">
        <v>0</v>
      </c>
      <c r="U397" s="20">
        <v>0</v>
      </c>
      <c r="V397" s="129"/>
    </row>
    <row r="398" spans="1:22" s="8" customFormat="1" ht="14.25" customHeight="1" x14ac:dyDescent="0.2">
      <c r="A398" s="79" t="s">
        <v>147</v>
      </c>
      <c r="B398" s="80" t="s">
        <v>408</v>
      </c>
      <c r="C398" s="51" t="s">
        <v>66</v>
      </c>
      <c r="D398" s="36" t="s">
        <v>3</v>
      </c>
      <c r="E398" s="37">
        <f>E399+E400+E401+E402+E403</f>
        <v>1050</v>
      </c>
      <c r="F398" s="37">
        <f>F399+F400+F401+F402+F403</f>
        <v>0</v>
      </c>
      <c r="G398" s="37">
        <f>G399+G400+G401+G402+G403</f>
        <v>0</v>
      </c>
      <c r="H398" s="37">
        <f>H399+H400+H401+H402+H403</f>
        <v>0</v>
      </c>
      <c r="I398" s="37">
        <f>I399+I400+I401+I402+I403</f>
        <v>1050</v>
      </c>
      <c r="J398" s="49" t="s">
        <v>243</v>
      </c>
      <c r="K398" s="51" t="s">
        <v>89</v>
      </c>
      <c r="L398" s="51" t="s">
        <v>85</v>
      </c>
      <c r="M398" s="52" t="s">
        <v>118</v>
      </c>
      <c r="N398" s="31" t="s">
        <v>409</v>
      </c>
      <c r="O398" s="32"/>
      <c r="P398" s="47" t="s">
        <v>3</v>
      </c>
      <c r="Q398" s="20">
        <f>SUM(Q399:Q403)</f>
        <v>420</v>
      </c>
      <c r="R398" s="20">
        <f>SUM(R399:R403)</f>
        <v>0</v>
      </c>
      <c r="S398" s="20">
        <f>SUM(S399:S403)</f>
        <v>0</v>
      </c>
      <c r="T398" s="20">
        <f>SUM(T399:T403)</f>
        <v>0</v>
      </c>
      <c r="U398" s="20">
        <f>SUM(U399:U403)</f>
        <v>420</v>
      </c>
      <c r="V398" s="129"/>
    </row>
    <row r="399" spans="1:22" s="8" customFormat="1" x14ac:dyDescent="0.2">
      <c r="A399" s="35"/>
      <c r="B399" s="35"/>
      <c r="C399" s="35"/>
      <c r="D399" s="36">
        <v>2021</v>
      </c>
      <c r="E399" s="37">
        <f>F399+G399+H399+I399</f>
        <v>0</v>
      </c>
      <c r="F399" s="37">
        <v>0</v>
      </c>
      <c r="G399" s="37">
        <v>0</v>
      </c>
      <c r="H399" s="37">
        <v>0</v>
      </c>
      <c r="I399" s="37">
        <v>0</v>
      </c>
      <c r="J399" s="26"/>
      <c r="K399" s="38"/>
      <c r="L399" s="38"/>
      <c r="M399" s="17"/>
      <c r="N399" s="39"/>
      <c r="O399" s="40"/>
      <c r="P399" s="47">
        <v>2021</v>
      </c>
      <c r="Q399" s="20">
        <f>SUM(R399:U399)</f>
        <v>420</v>
      </c>
      <c r="R399" s="20">
        <v>0</v>
      </c>
      <c r="S399" s="20">
        <v>0</v>
      </c>
      <c r="T399" s="20">
        <v>0</v>
      </c>
      <c r="U399" s="20">
        <v>420</v>
      </c>
      <c r="V399" s="129"/>
    </row>
    <row r="400" spans="1:22" s="8" customFormat="1" x14ac:dyDescent="0.2">
      <c r="A400" s="35"/>
      <c r="B400" s="35"/>
      <c r="C400" s="35"/>
      <c r="D400" s="36">
        <v>2022</v>
      </c>
      <c r="E400" s="37">
        <f>F400+G400+H400+I400</f>
        <v>1050</v>
      </c>
      <c r="F400" s="37">
        <v>0</v>
      </c>
      <c r="G400" s="37">
        <v>0</v>
      </c>
      <c r="H400" s="37">
        <v>0</v>
      </c>
      <c r="I400" s="37">
        <v>1050</v>
      </c>
      <c r="J400" s="26"/>
      <c r="K400" s="38"/>
      <c r="L400" s="38"/>
      <c r="M400" s="17"/>
      <c r="N400" s="39"/>
      <c r="O400" s="40"/>
      <c r="P400" s="47">
        <v>2022</v>
      </c>
      <c r="Q400" s="20">
        <f>SUM(R400:U400)</f>
        <v>0</v>
      </c>
      <c r="R400" s="20">
        <v>0</v>
      </c>
      <c r="S400" s="20">
        <v>0</v>
      </c>
      <c r="T400" s="20">
        <v>0</v>
      </c>
      <c r="U400" s="20">
        <v>0</v>
      </c>
      <c r="V400" s="129"/>
    </row>
    <row r="401" spans="1:22" s="8" customFormat="1" x14ac:dyDescent="0.2">
      <c r="A401" s="35"/>
      <c r="B401" s="35"/>
      <c r="C401" s="35"/>
      <c r="D401" s="36">
        <v>2023</v>
      </c>
      <c r="E401" s="37">
        <f>F401+G401+H401+I401</f>
        <v>0</v>
      </c>
      <c r="F401" s="37">
        <v>0</v>
      </c>
      <c r="G401" s="37">
        <v>0</v>
      </c>
      <c r="H401" s="37">
        <v>0</v>
      </c>
      <c r="I401" s="37">
        <v>0</v>
      </c>
      <c r="J401" s="26"/>
      <c r="K401" s="38"/>
      <c r="L401" s="38"/>
      <c r="M401" s="17"/>
      <c r="N401" s="39"/>
      <c r="O401" s="40"/>
      <c r="P401" s="47">
        <v>2023</v>
      </c>
      <c r="Q401" s="20">
        <f>SUM(R401:U401)</f>
        <v>0</v>
      </c>
      <c r="R401" s="20">
        <v>0</v>
      </c>
      <c r="S401" s="20">
        <v>0</v>
      </c>
      <c r="T401" s="20">
        <v>0</v>
      </c>
      <c r="U401" s="20">
        <v>0</v>
      </c>
      <c r="V401" s="129"/>
    </row>
    <row r="402" spans="1:22" s="8" customFormat="1" x14ac:dyDescent="0.2">
      <c r="A402" s="35"/>
      <c r="B402" s="35"/>
      <c r="C402" s="35"/>
      <c r="D402" s="36">
        <v>2024</v>
      </c>
      <c r="E402" s="37">
        <f>F402+G402+H402+I402</f>
        <v>0</v>
      </c>
      <c r="F402" s="37">
        <v>0</v>
      </c>
      <c r="G402" s="37">
        <v>0</v>
      </c>
      <c r="H402" s="37">
        <v>0</v>
      </c>
      <c r="I402" s="37">
        <v>0</v>
      </c>
      <c r="J402" s="26"/>
      <c r="K402" s="38"/>
      <c r="L402" s="38"/>
      <c r="M402" s="17"/>
      <c r="N402" s="39"/>
      <c r="O402" s="40"/>
      <c r="P402" s="47">
        <v>2024</v>
      </c>
      <c r="Q402" s="20">
        <f>SUM(R402:U402)</f>
        <v>0</v>
      </c>
      <c r="R402" s="20">
        <v>0</v>
      </c>
      <c r="S402" s="20">
        <v>0</v>
      </c>
      <c r="T402" s="20">
        <v>0</v>
      </c>
      <c r="U402" s="20">
        <v>0</v>
      </c>
      <c r="V402" s="129"/>
    </row>
    <row r="403" spans="1:22" s="8" customFormat="1" ht="36.75" customHeight="1" x14ac:dyDescent="0.2">
      <c r="A403" s="41"/>
      <c r="B403" s="41"/>
      <c r="C403" s="41"/>
      <c r="D403" s="36">
        <v>2025</v>
      </c>
      <c r="E403" s="37">
        <f>F403+G403+H403+I403</f>
        <v>0</v>
      </c>
      <c r="F403" s="37">
        <v>0</v>
      </c>
      <c r="G403" s="37">
        <v>0</v>
      </c>
      <c r="H403" s="37">
        <v>0</v>
      </c>
      <c r="I403" s="37">
        <v>0</v>
      </c>
      <c r="J403" s="42"/>
      <c r="K403" s="43"/>
      <c r="L403" s="43"/>
      <c r="M403" s="21"/>
      <c r="N403" s="44"/>
      <c r="O403" s="45"/>
      <c r="P403" s="84">
        <v>2025</v>
      </c>
      <c r="Q403" s="58">
        <f>SUM(R403:U403)</f>
        <v>0</v>
      </c>
      <c r="R403" s="20">
        <v>0</v>
      </c>
      <c r="S403" s="20">
        <v>0</v>
      </c>
      <c r="T403" s="20">
        <v>0</v>
      </c>
      <c r="U403" s="20">
        <v>0</v>
      </c>
      <c r="V403" s="129"/>
    </row>
    <row r="404" spans="1:22" s="8" customFormat="1" ht="90.75" customHeight="1" x14ac:dyDescent="0.2">
      <c r="A404" s="79" t="s">
        <v>148</v>
      </c>
      <c r="B404" s="49" t="s">
        <v>410</v>
      </c>
      <c r="C404" s="51" t="s">
        <v>9</v>
      </c>
      <c r="D404" s="36" t="s">
        <v>3</v>
      </c>
      <c r="E404" s="37">
        <f>SUM(E405:E409)</f>
        <v>230000</v>
      </c>
      <c r="F404" s="37">
        <f>SUM(F405:F409)</f>
        <v>0</v>
      </c>
      <c r="G404" s="37">
        <f>SUM(G405:G409)</f>
        <v>0</v>
      </c>
      <c r="H404" s="37">
        <f>SUM(H405:H409)</f>
        <v>0</v>
      </c>
      <c r="I404" s="37">
        <f>SUM(I405:I409)</f>
        <v>230000</v>
      </c>
      <c r="J404" s="49" t="s">
        <v>244</v>
      </c>
      <c r="K404" s="51" t="s">
        <v>88</v>
      </c>
      <c r="L404" s="51" t="s">
        <v>92</v>
      </c>
      <c r="M404" s="52" t="s">
        <v>245</v>
      </c>
      <c r="N404" s="31" t="s">
        <v>411</v>
      </c>
      <c r="O404" s="32"/>
      <c r="P404" s="47" t="s">
        <v>3</v>
      </c>
      <c r="Q404" s="20">
        <f>SUM(Q405:Q409)</f>
        <v>46000</v>
      </c>
      <c r="R404" s="20">
        <f>SUM(R405:R409)</f>
        <v>0</v>
      </c>
      <c r="S404" s="20">
        <f>SUM(S405:S409)</f>
        <v>0</v>
      </c>
      <c r="T404" s="20">
        <f>SUM(T405:T409)</f>
        <v>0</v>
      </c>
      <c r="U404" s="20">
        <f>SUM(U405:U409)</f>
        <v>46000</v>
      </c>
      <c r="V404" s="129"/>
    </row>
    <row r="405" spans="1:22" s="8" customFormat="1" ht="90.75" customHeight="1" x14ac:dyDescent="0.2">
      <c r="A405" s="35"/>
      <c r="B405" s="35"/>
      <c r="C405" s="35"/>
      <c r="D405" s="36">
        <v>2021</v>
      </c>
      <c r="E405" s="37">
        <f>SUM(F405:I405)</f>
        <v>46000</v>
      </c>
      <c r="F405" s="37">
        <v>0</v>
      </c>
      <c r="G405" s="37">
        <v>0</v>
      </c>
      <c r="H405" s="37">
        <v>0</v>
      </c>
      <c r="I405" s="37">
        <v>46000</v>
      </c>
      <c r="J405" s="26"/>
      <c r="K405" s="38"/>
      <c r="L405" s="38"/>
      <c r="M405" s="17"/>
      <c r="N405" s="39"/>
      <c r="O405" s="40"/>
      <c r="P405" s="47">
        <v>2021</v>
      </c>
      <c r="Q405" s="20">
        <f>SUM(R405:U405)</f>
        <v>46000</v>
      </c>
      <c r="R405" s="20">
        <v>0</v>
      </c>
      <c r="S405" s="20">
        <v>0</v>
      </c>
      <c r="T405" s="20">
        <v>0</v>
      </c>
      <c r="U405" s="20">
        <v>46000</v>
      </c>
      <c r="V405" s="129"/>
    </row>
    <row r="406" spans="1:22" s="8" customFormat="1" ht="207" customHeight="1" x14ac:dyDescent="0.2">
      <c r="A406" s="35"/>
      <c r="B406" s="35"/>
      <c r="C406" s="35"/>
      <c r="D406" s="36">
        <v>2022</v>
      </c>
      <c r="E406" s="37">
        <f>SUM(F406:I406)</f>
        <v>46000</v>
      </c>
      <c r="F406" s="37">
        <v>0</v>
      </c>
      <c r="G406" s="37">
        <v>0</v>
      </c>
      <c r="H406" s="37">
        <v>0</v>
      </c>
      <c r="I406" s="37">
        <v>46000</v>
      </c>
      <c r="J406" s="26"/>
      <c r="K406" s="38"/>
      <c r="L406" s="38"/>
      <c r="M406" s="17"/>
      <c r="N406" s="39"/>
      <c r="O406" s="40"/>
      <c r="P406" s="47">
        <v>2022</v>
      </c>
      <c r="Q406" s="20">
        <f>SUM(R406:U406)</f>
        <v>0</v>
      </c>
      <c r="R406" s="20">
        <v>0</v>
      </c>
      <c r="S406" s="20">
        <v>0</v>
      </c>
      <c r="T406" s="20">
        <v>0</v>
      </c>
      <c r="U406" s="20">
        <v>0</v>
      </c>
      <c r="V406" s="47" t="s">
        <v>260</v>
      </c>
    </row>
    <row r="407" spans="1:22" s="8" customFormat="1" ht="207" customHeight="1" x14ac:dyDescent="0.2">
      <c r="A407" s="35"/>
      <c r="B407" s="35"/>
      <c r="C407" s="35"/>
      <c r="D407" s="36">
        <v>2023</v>
      </c>
      <c r="E407" s="37">
        <f>SUM(F407:I407)</f>
        <v>46000</v>
      </c>
      <c r="F407" s="37">
        <v>0</v>
      </c>
      <c r="G407" s="37">
        <v>0</v>
      </c>
      <c r="H407" s="37">
        <v>0</v>
      </c>
      <c r="I407" s="37">
        <v>46000</v>
      </c>
      <c r="J407" s="26"/>
      <c r="K407" s="38"/>
      <c r="L407" s="38"/>
      <c r="M407" s="17"/>
      <c r="N407" s="39"/>
      <c r="O407" s="40"/>
      <c r="P407" s="47">
        <v>2023</v>
      </c>
      <c r="Q407" s="20">
        <f>SUM(R407:U407)</f>
        <v>0</v>
      </c>
      <c r="R407" s="20">
        <v>0</v>
      </c>
      <c r="S407" s="20">
        <v>0</v>
      </c>
      <c r="T407" s="20">
        <v>0</v>
      </c>
      <c r="U407" s="20">
        <v>0</v>
      </c>
      <c r="V407" s="47" t="s">
        <v>260</v>
      </c>
    </row>
    <row r="408" spans="1:22" s="8" customFormat="1" ht="207" customHeight="1" x14ac:dyDescent="0.2">
      <c r="A408" s="35"/>
      <c r="B408" s="35"/>
      <c r="C408" s="35"/>
      <c r="D408" s="36">
        <v>2024</v>
      </c>
      <c r="E408" s="37">
        <f>SUM(F408:I408)</f>
        <v>46000</v>
      </c>
      <c r="F408" s="37">
        <v>0</v>
      </c>
      <c r="G408" s="37">
        <v>0</v>
      </c>
      <c r="H408" s="37">
        <v>0</v>
      </c>
      <c r="I408" s="37">
        <v>46000</v>
      </c>
      <c r="J408" s="26"/>
      <c r="K408" s="38"/>
      <c r="L408" s="38"/>
      <c r="M408" s="17"/>
      <c r="N408" s="39"/>
      <c r="O408" s="40"/>
      <c r="P408" s="47">
        <v>2024</v>
      </c>
      <c r="Q408" s="20">
        <f>SUM(R408:U408)</f>
        <v>0</v>
      </c>
      <c r="R408" s="20">
        <v>0</v>
      </c>
      <c r="S408" s="20">
        <v>0</v>
      </c>
      <c r="T408" s="20">
        <v>0</v>
      </c>
      <c r="U408" s="20">
        <v>0</v>
      </c>
      <c r="V408" s="129"/>
    </row>
    <row r="409" spans="1:22" s="8" customFormat="1" ht="299.25" customHeight="1" x14ac:dyDescent="0.2">
      <c r="A409" s="35"/>
      <c r="B409" s="35"/>
      <c r="C409" s="35"/>
      <c r="D409" s="59">
        <v>2025</v>
      </c>
      <c r="E409" s="60">
        <f>SUM(F409:I409)</f>
        <v>46000</v>
      </c>
      <c r="F409" s="60">
        <v>0</v>
      </c>
      <c r="G409" s="60">
        <v>0</v>
      </c>
      <c r="H409" s="60">
        <v>0</v>
      </c>
      <c r="I409" s="60">
        <v>46000</v>
      </c>
      <c r="J409" s="26"/>
      <c r="K409" s="38"/>
      <c r="L409" s="38"/>
      <c r="M409" s="17"/>
      <c r="N409" s="44"/>
      <c r="O409" s="45"/>
      <c r="P409" s="84">
        <v>2025</v>
      </c>
      <c r="Q409" s="20">
        <f>SUM(R409:U409)</f>
        <v>0</v>
      </c>
      <c r="R409" s="20">
        <v>0</v>
      </c>
      <c r="S409" s="20">
        <v>0</v>
      </c>
      <c r="T409" s="20">
        <v>0</v>
      </c>
      <c r="U409" s="20">
        <v>0</v>
      </c>
      <c r="V409" s="129"/>
    </row>
    <row r="410" spans="1:22" s="8" customFormat="1" x14ac:dyDescent="0.2">
      <c r="A410" s="62" t="s">
        <v>78</v>
      </c>
      <c r="B410" s="63" t="s">
        <v>79</v>
      </c>
      <c r="C410" s="10"/>
      <c r="D410" s="10"/>
      <c r="E410" s="10"/>
      <c r="F410" s="10"/>
      <c r="G410" s="10"/>
      <c r="H410" s="10"/>
      <c r="I410" s="10"/>
      <c r="J410" s="10"/>
      <c r="K410" s="10"/>
      <c r="L410" s="10"/>
      <c r="M410" s="10"/>
      <c r="N410" s="161"/>
      <c r="O410" s="161"/>
      <c r="P410" s="161"/>
      <c r="Q410" s="161"/>
      <c r="R410" s="161"/>
      <c r="S410" s="161"/>
      <c r="T410" s="161"/>
      <c r="U410" s="161"/>
      <c r="V410" s="129"/>
    </row>
    <row r="411" spans="1:22" s="8" customFormat="1" ht="18.75" customHeight="1" x14ac:dyDescent="0.2">
      <c r="A411" s="162" t="s">
        <v>80</v>
      </c>
      <c r="B411" s="26" t="s">
        <v>412</v>
      </c>
      <c r="C411" s="27" t="s">
        <v>9</v>
      </c>
      <c r="D411" s="28" t="s">
        <v>3</v>
      </c>
      <c r="E411" s="29">
        <f>SUM(E412:E416)</f>
        <v>600000</v>
      </c>
      <c r="F411" s="29">
        <f>SUM(F412:F416)</f>
        <v>0</v>
      </c>
      <c r="G411" s="29">
        <f>SUM(G412:G416)</f>
        <v>0</v>
      </c>
      <c r="H411" s="29">
        <f>SUM(H412:H416)</f>
        <v>0</v>
      </c>
      <c r="I411" s="29">
        <f>SUM(I412:I416)</f>
        <v>600000</v>
      </c>
      <c r="J411" s="26" t="s">
        <v>246</v>
      </c>
      <c r="K411" s="27" t="s">
        <v>84</v>
      </c>
      <c r="L411" s="27" t="s">
        <v>102</v>
      </c>
      <c r="M411" s="30" t="s">
        <v>81</v>
      </c>
      <c r="N411" s="31" t="s">
        <v>413</v>
      </c>
      <c r="O411" s="32"/>
      <c r="P411" s="47" t="s">
        <v>3</v>
      </c>
      <c r="Q411" s="20">
        <f>SUM(Q412:Q416)</f>
        <v>0</v>
      </c>
      <c r="R411" s="20">
        <f>SUM(R412:R416)</f>
        <v>0</v>
      </c>
      <c r="S411" s="20">
        <f>SUM(S412:S416)</f>
        <v>0</v>
      </c>
      <c r="T411" s="20">
        <f>SUM(T412:T416)</f>
        <v>0</v>
      </c>
      <c r="U411" s="20">
        <f>SUM(U412:U416)</f>
        <v>0</v>
      </c>
      <c r="V411" s="129"/>
    </row>
    <row r="412" spans="1:22" s="8" customFormat="1" ht="67.5" x14ac:dyDescent="0.2">
      <c r="A412" s="35"/>
      <c r="B412" s="35"/>
      <c r="C412" s="35"/>
      <c r="D412" s="36">
        <v>2021</v>
      </c>
      <c r="E412" s="37">
        <f>SUM(F412:I412)</f>
        <v>120000</v>
      </c>
      <c r="F412" s="37">
        <v>0</v>
      </c>
      <c r="G412" s="37">
        <v>0</v>
      </c>
      <c r="H412" s="37">
        <v>0</v>
      </c>
      <c r="I412" s="37">
        <v>120000</v>
      </c>
      <c r="J412" s="26"/>
      <c r="K412" s="38"/>
      <c r="L412" s="38"/>
      <c r="M412" s="17"/>
      <c r="N412" s="39"/>
      <c r="O412" s="40"/>
      <c r="P412" s="47">
        <v>2021</v>
      </c>
      <c r="Q412" s="20">
        <f>SUM(R412:U412)</f>
        <v>0</v>
      </c>
      <c r="R412" s="20">
        <v>0</v>
      </c>
      <c r="S412" s="20">
        <v>0</v>
      </c>
      <c r="T412" s="20">
        <v>0</v>
      </c>
      <c r="U412" s="20">
        <v>0</v>
      </c>
      <c r="V412" s="47" t="s">
        <v>260</v>
      </c>
    </row>
    <row r="413" spans="1:22" s="8" customFormat="1" ht="18.75" customHeight="1" x14ac:dyDescent="0.2">
      <c r="A413" s="35"/>
      <c r="B413" s="35"/>
      <c r="C413" s="35"/>
      <c r="D413" s="36">
        <v>2022</v>
      </c>
      <c r="E413" s="37">
        <f>SUM(F413:I413)</f>
        <v>120000</v>
      </c>
      <c r="F413" s="37">
        <v>0</v>
      </c>
      <c r="G413" s="37">
        <v>0</v>
      </c>
      <c r="H413" s="37">
        <v>0</v>
      </c>
      <c r="I413" s="37">
        <v>120000</v>
      </c>
      <c r="J413" s="26"/>
      <c r="K413" s="38"/>
      <c r="L413" s="38"/>
      <c r="M413" s="17"/>
      <c r="N413" s="39"/>
      <c r="O413" s="40"/>
      <c r="P413" s="47">
        <v>2022</v>
      </c>
      <c r="Q413" s="20">
        <f>SUM(R413:U413)</f>
        <v>0</v>
      </c>
      <c r="R413" s="20">
        <v>0</v>
      </c>
      <c r="S413" s="20">
        <v>0</v>
      </c>
      <c r="T413" s="20">
        <v>0</v>
      </c>
      <c r="U413" s="20">
        <v>0</v>
      </c>
      <c r="V413" s="129"/>
    </row>
    <row r="414" spans="1:22" s="8" customFormat="1" ht="18.75" customHeight="1" x14ac:dyDescent="0.2">
      <c r="A414" s="35"/>
      <c r="B414" s="35"/>
      <c r="C414" s="35"/>
      <c r="D414" s="36">
        <v>2023</v>
      </c>
      <c r="E414" s="37">
        <f>SUM(F414:I414)</f>
        <v>120000</v>
      </c>
      <c r="F414" s="37">
        <v>0</v>
      </c>
      <c r="G414" s="37">
        <v>0</v>
      </c>
      <c r="H414" s="37">
        <v>0</v>
      </c>
      <c r="I414" s="37">
        <v>120000</v>
      </c>
      <c r="J414" s="26"/>
      <c r="K414" s="38"/>
      <c r="L414" s="38"/>
      <c r="M414" s="17"/>
      <c r="N414" s="39"/>
      <c r="O414" s="40"/>
      <c r="P414" s="47">
        <v>2023</v>
      </c>
      <c r="Q414" s="20">
        <f>SUM(R414:U414)</f>
        <v>0</v>
      </c>
      <c r="R414" s="20">
        <v>0</v>
      </c>
      <c r="S414" s="20">
        <v>0</v>
      </c>
      <c r="T414" s="20">
        <v>0</v>
      </c>
      <c r="U414" s="20">
        <v>0</v>
      </c>
      <c r="V414" s="129"/>
    </row>
    <row r="415" spans="1:22" s="8" customFormat="1" ht="18.75" customHeight="1" x14ac:dyDescent="0.2">
      <c r="A415" s="35"/>
      <c r="B415" s="35"/>
      <c r="C415" s="35"/>
      <c r="D415" s="36">
        <v>2024</v>
      </c>
      <c r="E415" s="37">
        <f>SUM(F415:I415)</f>
        <v>120000</v>
      </c>
      <c r="F415" s="37">
        <v>0</v>
      </c>
      <c r="G415" s="37">
        <v>0</v>
      </c>
      <c r="H415" s="37">
        <v>0</v>
      </c>
      <c r="I415" s="37">
        <v>120000</v>
      </c>
      <c r="J415" s="26"/>
      <c r="K415" s="38"/>
      <c r="L415" s="38"/>
      <c r="M415" s="17"/>
      <c r="N415" s="39"/>
      <c r="O415" s="40"/>
      <c r="P415" s="47">
        <v>2024</v>
      </c>
      <c r="Q415" s="20">
        <f>SUM(R415:U415)</f>
        <v>0</v>
      </c>
      <c r="R415" s="20">
        <v>0</v>
      </c>
      <c r="S415" s="20">
        <v>0</v>
      </c>
      <c r="T415" s="20">
        <v>0</v>
      </c>
      <c r="U415" s="20">
        <v>0</v>
      </c>
      <c r="V415" s="129"/>
    </row>
    <row r="416" spans="1:22" s="8" customFormat="1" ht="18.75" customHeight="1" x14ac:dyDescent="0.2">
      <c r="A416" s="41"/>
      <c r="B416" s="41"/>
      <c r="C416" s="41"/>
      <c r="D416" s="36">
        <v>2025</v>
      </c>
      <c r="E416" s="37">
        <f>SUM(F416:I416)</f>
        <v>120000</v>
      </c>
      <c r="F416" s="37">
        <v>0</v>
      </c>
      <c r="G416" s="37">
        <v>0</v>
      </c>
      <c r="H416" s="37">
        <v>0</v>
      </c>
      <c r="I416" s="37">
        <v>120000</v>
      </c>
      <c r="J416" s="42"/>
      <c r="K416" s="43"/>
      <c r="L416" s="43"/>
      <c r="M416" s="21"/>
      <c r="N416" s="44"/>
      <c r="O416" s="45"/>
      <c r="P416" s="47">
        <v>2025</v>
      </c>
      <c r="Q416" s="20">
        <f>SUM(R416:U416)</f>
        <v>0</v>
      </c>
      <c r="R416" s="20">
        <v>0</v>
      </c>
      <c r="S416" s="20">
        <v>0</v>
      </c>
      <c r="T416" s="20">
        <v>0</v>
      </c>
      <c r="U416" s="20">
        <v>0</v>
      </c>
      <c r="V416" s="129"/>
    </row>
    <row r="417" spans="1:22" s="8" customFormat="1" ht="14.25" customHeight="1" x14ac:dyDescent="0.2">
      <c r="A417" s="79" t="s">
        <v>82</v>
      </c>
      <c r="B417" s="49" t="s">
        <v>414</v>
      </c>
      <c r="C417" s="51" t="s">
        <v>9</v>
      </c>
      <c r="D417" s="36" t="s">
        <v>3</v>
      </c>
      <c r="E417" s="37">
        <f>SUM(E418:E422)</f>
        <v>1394.2</v>
      </c>
      <c r="F417" s="37">
        <f>SUM(F418:F422)</f>
        <v>1394.2</v>
      </c>
      <c r="G417" s="37">
        <f>SUM(G418:G422)</f>
        <v>0</v>
      </c>
      <c r="H417" s="37">
        <f>SUM(H418:H422)</f>
        <v>0</v>
      </c>
      <c r="I417" s="37">
        <v>0</v>
      </c>
      <c r="J417" s="49" t="s">
        <v>247</v>
      </c>
      <c r="K417" s="51" t="s">
        <v>103</v>
      </c>
      <c r="L417" s="51" t="s">
        <v>102</v>
      </c>
      <c r="M417" s="52" t="s">
        <v>248</v>
      </c>
      <c r="N417" s="31" t="s">
        <v>415</v>
      </c>
      <c r="O417" s="32"/>
      <c r="P417" s="47" t="s">
        <v>3</v>
      </c>
      <c r="Q417" s="20">
        <f>SUM(Q418:Q422)</f>
        <v>624.20000000000005</v>
      </c>
      <c r="R417" s="20">
        <f>SUM(R418:R422)</f>
        <v>624.20000000000005</v>
      </c>
      <c r="S417" s="20">
        <f>SUM(S418:S422)</f>
        <v>0</v>
      </c>
      <c r="T417" s="20">
        <f>SUM(T418:T422)</f>
        <v>0</v>
      </c>
      <c r="U417" s="20">
        <f>SUM(U418:U422)</f>
        <v>0</v>
      </c>
      <c r="V417" s="129"/>
    </row>
    <row r="418" spans="1:22" s="8" customFormat="1" x14ac:dyDescent="0.2">
      <c r="A418" s="35"/>
      <c r="B418" s="35"/>
      <c r="C418" s="35"/>
      <c r="D418" s="36">
        <v>2021</v>
      </c>
      <c r="E418" s="37">
        <f>SUM(F418:I418)</f>
        <v>624.20000000000005</v>
      </c>
      <c r="F418" s="37">
        <v>624.20000000000005</v>
      </c>
      <c r="G418" s="37">
        <v>0</v>
      </c>
      <c r="H418" s="37">
        <v>0</v>
      </c>
      <c r="I418" s="37">
        <v>0</v>
      </c>
      <c r="J418" s="26"/>
      <c r="K418" s="38"/>
      <c r="L418" s="38"/>
      <c r="M418" s="17"/>
      <c r="N418" s="39"/>
      <c r="O418" s="40"/>
      <c r="P418" s="47">
        <v>2021</v>
      </c>
      <c r="Q418" s="20">
        <f>SUM(R418:U418)</f>
        <v>624.20000000000005</v>
      </c>
      <c r="R418" s="163">
        <v>624.20000000000005</v>
      </c>
      <c r="S418" s="163">
        <v>0</v>
      </c>
      <c r="T418" s="163">
        <v>0</v>
      </c>
      <c r="U418" s="164">
        <v>0</v>
      </c>
      <c r="V418" s="129"/>
    </row>
    <row r="419" spans="1:22" s="8" customFormat="1" x14ac:dyDescent="0.2">
      <c r="A419" s="35"/>
      <c r="B419" s="35"/>
      <c r="C419" s="35"/>
      <c r="D419" s="36">
        <v>2022</v>
      </c>
      <c r="E419" s="37">
        <f>SUM(F419:I419)</f>
        <v>770</v>
      </c>
      <c r="F419" s="37">
        <v>770</v>
      </c>
      <c r="G419" s="37">
        <v>0</v>
      </c>
      <c r="H419" s="37">
        <v>0</v>
      </c>
      <c r="I419" s="37">
        <v>0</v>
      </c>
      <c r="J419" s="26"/>
      <c r="K419" s="38"/>
      <c r="L419" s="38"/>
      <c r="M419" s="17"/>
      <c r="N419" s="39"/>
      <c r="O419" s="40"/>
      <c r="P419" s="47">
        <v>2022</v>
      </c>
      <c r="Q419" s="20">
        <f>SUM(R419:U419)</f>
        <v>0</v>
      </c>
      <c r="R419" s="20">
        <v>0</v>
      </c>
      <c r="S419" s="20">
        <v>0</v>
      </c>
      <c r="T419" s="20">
        <v>0</v>
      </c>
      <c r="U419" s="20">
        <v>0</v>
      </c>
      <c r="V419" s="129"/>
    </row>
    <row r="420" spans="1:22" s="8" customFormat="1" ht="45" customHeight="1" x14ac:dyDescent="0.2">
      <c r="A420" s="35"/>
      <c r="B420" s="35"/>
      <c r="C420" s="35"/>
      <c r="D420" s="36">
        <v>2023</v>
      </c>
      <c r="E420" s="37">
        <f>SUM(F420:I420)</f>
        <v>0</v>
      </c>
      <c r="F420" s="37">
        <v>0</v>
      </c>
      <c r="G420" s="37">
        <v>0</v>
      </c>
      <c r="H420" s="37">
        <v>0</v>
      </c>
      <c r="I420" s="37">
        <v>0</v>
      </c>
      <c r="J420" s="26"/>
      <c r="K420" s="38"/>
      <c r="L420" s="38"/>
      <c r="M420" s="17"/>
      <c r="N420" s="39"/>
      <c r="O420" s="40"/>
      <c r="P420" s="47">
        <v>2023</v>
      </c>
      <c r="Q420" s="20">
        <f>SUM(R420:U420)</f>
        <v>0</v>
      </c>
      <c r="R420" s="20">
        <v>0</v>
      </c>
      <c r="S420" s="20">
        <v>0</v>
      </c>
      <c r="T420" s="20">
        <v>0</v>
      </c>
      <c r="U420" s="20">
        <v>0</v>
      </c>
      <c r="V420" s="129"/>
    </row>
    <row r="421" spans="1:22" s="8" customFormat="1" x14ac:dyDescent="0.2">
      <c r="A421" s="35"/>
      <c r="B421" s="35"/>
      <c r="C421" s="35"/>
      <c r="D421" s="36">
        <v>2024</v>
      </c>
      <c r="E421" s="37">
        <f>SUM(F421:I421)</f>
        <v>0</v>
      </c>
      <c r="F421" s="37">
        <v>0</v>
      </c>
      <c r="G421" s="37">
        <v>0</v>
      </c>
      <c r="H421" s="37">
        <v>0</v>
      </c>
      <c r="I421" s="37">
        <v>0</v>
      </c>
      <c r="J421" s="26"/>
      <c r="K421" s="38"/>
      <c r="L421" s="38"/>
      <c r="M421" s="17"/>
      <c r="N421" s="39"/>
      <c r="O421" s="40"/>
      <c r="P421" s="47">
        <v>2024</v>
      </c>
      <c r="Q421" s="20">
        <f>SUM(R421:U421)</f>
        <v>0</v>
      </c>
      <c r="R421" s="20">
        <v>0</v>
      </c>
      <c r="S421" s="20">
        <v>0</v>
      </c>
      <c r="T421" s="20">
        <v>0</v>
      </c>
      <c r="U421" s="20">
        <v>0</v>
      </c>
      <c r="V421" s="129"/>
    </row>
    <row r="422" spans="1:22" s="8" customFormat="1" ht="27" customHeight="1" x14ac:dyDescent="0.2">
      <c r="A422" s="41"/>
      <c r="B422" s="41"/>
      <c r="C422" s="41"/>
      <c r="D422" s="36">
        <v>2025</v>
      </c>
      <c r="E422" s="37">
        <f>SUM(F422:I422)</f>
        <v>0</v>
      </c>
      <c r="F422" s="37">
        <v>0</v>
      </c>
      <c r="G422" s="37">
        <v>0</v>
      </c>
      <c r="H422" s="37">
        <v>0</v>
      </c>
      <c r="I422" s="37">
        <v>0</v>
      </c>
      <c r="J422" s="42"/>
      <c r="K422" s="43"/>
      <c r="L422" s="43"/>
      <c r="M422" s="21"/>
      <c r="N422" s="44"/>
      <c r="O422" s="45"/>
      <c r="P422" s="47">
        <v>2025</v>
      </c>
      <c r="Q422" s="20">
        <f>SUM(R422:U422)</f>
        <v>0</v>
      </c>
      <c r="R422" s="20">
        <v>0</v>
      </c>
      <c r="S422" s="20">
        <v>0</v>
      </c>
      <c r="T422" s="20">
        <v>0</v>
      </c>
      <c r="U422" s="20">
        <v>0</v>
      </c>
      <c r="V422" s="129"/>
    </row>
    <row r="423" spans="1:22" s="8" customFormat="1" ht="27.75" customHeight="1" x14ac:dyDescent="0.2">
      <c r="A423" s="79" t="s">
        <v>83</v>
      </c>
      <c r="B423" s="49" t="s">
        <v>416</v>
      </c>
      <c r="C423" s="51" t="s">
        <v>15</v>
      </c>
      <c r="D423" s="36" t="s">
        <v>3</v>
      </c>
      <c r="E423" s="37">
        <f>SUM(E424:E428)</f>
        <v>0</v>
      </c>
      <c r="F423" s="37">
        <f>SUM(F424:F428)</f>
        <v>0</v>
      </c>
      <c r="G423" s="37">
        <f>SUM(G424:G428)</f>
        <v>0</v>
      </c>
      <c r="H423" s="37">
        <f>SUM(H424:H428)</f>
        <v>0</v>
      </c>
      <c r="I423" s="37">
        <v>0</v>
      </c>
      <c r="J423" s="49" t="s">
        <v>249</v>
      </c>
      <c r="K423" s="51" t="s">
        <v>150</v>
      </c>
      <c r="L423" s="51" t="s">
        <v>151</v>
      </c>
      <c r="M423" s="52" t="s">
        <v>250</v>
      </c>
      <c r="N423" s="31" t="s">
        <v>415</v>
      </c>
      <c r="O423" s="32"/>
      <c r="P423" s="47" t="s">
        <v>3</v>
      </c>
      <c r="Q423" s="20">
        <f>SUM(Q424:Q428)</f>
        <v>0</v>
      </c>
      <c r="R423" s="20">
        <f>SUM(R424:R428)</f>
        <v>0</v>
      </c>
      <c r="S423" s="20">
        <f>SUM(S424:S428)</f>
        <v>0</v>
      </c>
      <c r="T423" s="20">
        <f>SUM(T424:T428)</f>
        <v>0</v>
      </c>
      <c r="U423" s="20">
        <f>SUM(U424:U428)</f>
        <v>0</v>
      </c>
      <c r="V423" s="129"/>
    </row>
    <row r="424" spans="1:22" s="8" customFormat="1" ht="27.75" customHeight="1" x14ac:dyDescent="0.2">
      <c r="A424" s="35"/>
      <c r="B424" s="35"/>
      <c r="C424" s="35"/>
      <c r="D424" s="36">
        <v>2021</v>
      </c>
      <c r="E424" s="37">
        <f>SUM(F424:I424)</f>
        <v>0</v>
      </c>
      <c r="F424" s="37">
        <v>0</v>
      </c>
      <c r="G424" s="37">
        <v>0</v>
      </c>
      <c r="H424" s="37">
        <v>0</v>
      </c>
      <c r="I424" s="37">
        <v>0</v>
      </c>
      <c r="J424" s="26"/>
      <c r="K424" s="38"/>
      <c r="L424" s="38"/>
      <c r="M424" s="17"/>
      <c r="N424" s="39"/>
      <c r="O424" s="40"/>
      <c r="P424" s="47">
        <v>2021</v>
      </c>
      <c r="Q424" s="20">
        <f>SUM(R424:U424)</f>
        <v>0</v>
      </c>
      <c r="R424" s="20">
        <v>0</v>
      </c>
      <c r="S424" s="20">
        <f>SUM(T424:W424)</f>
        <v>0</v>
      </c>
      <c r="T424" s="20">
        <f>SUM(U424:X424)</f>
        <v>0</v>
      </c>
      <c r="U424" s="164">
        <v>0</v>
      </c>
      <c r="V424" s="129"/>
    </row>
    <row r="425" spans="1:22" s="8" customFormat="1" ht="27.75" customHeight="1" x14ac:dyDescent="0.2">
      <c r="A425" s="35"/>
      <c r="B425" s="35"/>
      <c r="C425" s="35"/>
      <c r="D425" s="36">
        <v>2022</v>
      </c>
      <c r="E425" s="37">
        <f>SUM(F425:I425)</f>
        <v>0</v>
      </c>
      <c r="F425" s="37">
        <v>0</v>
      </c>
      <c r="G425" s="37">
        <v>0</v>
      </c>
      <c r="H425" s="37">
        <v>0</v>
      </c>
      <c r="I425" s="37">
        <v>0</v>
      </c>
      <c r="J425" s="26"/>
      <c r="K425" s="38"/>
      <c r="L425" s="38"/>
      <c r="M425" s="17"/>
      <c r="N425" s="39"/>
      <c r="O425" s="40"/>
      <c r="P425" s="47">
        <v>2022</v>
      </c>
      <c r="Q425" s="20">
        <f>SUM(R425:U425)</f>
        <v>0</v>
      </c>
      <c r="R425" s="20">
        <v>0</v>
      </c>
      <c r="S425" s="20">
        <v>0</v>
      </c>
      <c r="T425" s="20">
        <v>0</v>
      </c>
      <c r="U425" s="20">
        <v>0</v>
      </c>
      <c r="V425" s="129"/>
    </row>
    <row r="426" spans="1:22" s="8" customFormat="1" ht="27.75" customHeight="1" x14ac:dyDescent="0.2">
      <c r="A426" s="35"/>
      <c r="B426" s="35"/>
      <c r="C426" s="35"/>
      <c r="D426" s="36">
        <v>2023</v>
      </c>
      <c r="E426" s="37">
        <f>SUM(F426:I426)</f>
        <v>0</v>
      </c>
      <c r="F426" s="37">
        <v>0</v>
      </c>
      <c r="G426" s="37">
        <v>0</v>
      </c>
      <c r="H426" s="37">
        <v>0</v>
      </c>
      <c r="I426" s="37">
        <v>0</v>
      </c>
      <c r="J426" s="26"/>
      <c r="K426" s="38"/>
      <c r="L426" s="38"/>
      <c r="M426" s="17"/>
      <c r="N426" s="39"/>
      <c r="O426" s="40"/>
      <c r="P426" s="47">
        <v>2023</v>
      </c>
      <c r="Q426" s="20">
        <f>SUM(R426:U426)</f>
        <v>0</v>
      </c>
      <c r="R426" s="20">
        <v>0</v>
      </c>
      <c r="S426" s="20">
        <v>0</v>
      </c>
      <c r="T426" s="20">
        <v>0</v>
      </c>
      <c r="U426" s="20">
        <v>0</v>
      </c>
      <c r="V426" s="129"/>
    </row>
    <row r="427" spans="1:22" s="8" customFormat="1" ht="27.75" customHeight="1" x14ac:dyDescent="0.2">
      <c r="A427" s="35"/>
      <c r="B427" s="35"/>
      <c r="C427" s="35"/>
      <c r="D427" s="36">
        <v>2024</v>
      </c>
      <c r="E427" s="37">
        <f>SUM(F427:I427)</f>
        <v>0</v>
      </c>
      <c r="F427" s="37">
        <v>0</v>
      </c>
      <c r="G427" s="37">
        <v>0</v>
      </c>
      <c r="H427" s="37">
        <v>0</v>
      </c>
      <c r="I427" s="37">
        <v>0</v>
      </c>
      <c r="J427" s="26"/>
      <c r="K427" s="38"/>
      <c r="L427" s="38"/>
      <c r="M427" s="17"/>
      <c r="N427" s="39"/>
      <c r="O427" s="40"/>
      <c r="P427" s="47">
        <v>2024</v>
      </c>
      <c r="Q427" s="20">
        <f>SUM(R427:U427)</f>
        <v>0</v>
      </c>
      <c r="R427" s="20">
        <v>0</v>
      </c>
      <c r="S427" s="20">
        <v>0</v>
      </c>
      <c r="T427" s="20">
        <v>0</v>
      </c>
      <c r="U427" s="20">
        <v>0</v>
      </c>
      <c r="V427" s="129"/>
    </row>
    <row r="428" spans="1:22" s="8" customFormat="1" ht="24" customHeight="1" x14ac:dyDescent="0.2">
      <c r="A428" s="41"/>
      <c r="B428" s="41"/>
      <c r="C428" s="41"/>
      <c r="D428" s="36">
        <v>2025</v>
      </c>
      <c r="E428" s="37">
        <f>SUM(F428:I428)</f>
        <v>0</v>
      </c>
      <c r="F428" s="37">
        <v>0</v>
      </c>
      <c r="G428" s="37">
        <v>0</v>
      </c>
      <c r="H428" s="37">
        <v>0</v>
      </c>
      <c r="I428" s="37">
        <v>0</v>
      </c>
      <c r="J428" s="42"/>
      <c r="K428" s="43"/>
      <c r="L428" s="43"/>
      <c r="M428" s="21"/>
      <c r="N428" s="44"/>
      <c r="O428" s="45"/>
      <c r="P428" s="47">
        <v>2025</v>
      </c>
      <c r="Q428" s="20">
        <f>SUM(R428:U428)</f>
        <v>0</v>
      </c>
      <c r="R428" s="20">
        <v>0</v>
      </c>
      <c r="S428" s="20">
        <v>0</v>
      </c>
      <c r="T428" s="20">
        <v>0</v>
      </c>
      <c r="U428" s="20">
        <v>0</v>
      </c>
      <c r="V428" s="129"/>
    </row>
    <row r="429" spans="1:22" x14ac:dyDescent="0.2">
      <c r="A429" s="4"/>
      <c r="D429" s="4"/>
      <c r="E429" s="4"/>
      <c r="F429" s="4"/>
      <c r="G429" s="4"/>
      <c r="H429" s="4"/>
      <c r="I429" s="4"/>
      <c r="J429" s="4"/>
      <c r="K429" s="4"/>
      <c r="L429" s="4"/>
      <c r="M429" s="4"/>
      <c r="N429" s="4"/>
      <c r="O429" s="4"/>
      <c r="P429" s="4"/>
      <c r="Q429" s="6"/>
      <c r="R429" s="6"/>
      <c r="S429" s="6"/>
      <c r="T429" s="6"/>
      <c r="U429" s="6"/>
    </row>
    <row r="430" spans="1:22" x14ac:dyDescent="0.2">
      <c r="A430" s="4"/>
      <c r="D430" s="4"/>
      <c r="E430" s="4"/>
      <c r="F430" s="4"/>
      <c r="G430" s="4"/>
      <c r="H430" s="4"/>
      <c r="I430" s="4"/>
      <c r="J430" s="4"/>
      <c r="K430" s="4"/>
      <c r="L430" s="4"/>
      <c r="M430" s="4"/>
      <c r="N430" s="4"/>
      <c r="O430" s="4"/>
      <c r="P430" s="4"/>
      <c r="Q430" s="6"/>
      <c r="R430" s="6"/>
      <c r="S430" s="6"/>
      <c r="T430" s="6"/>
      <c r="U430" s="6"/>
    </row>
    <row r="431" spans="1:22" x14ac:dyDescent="0.2">
      <c r="A431" s="4"/>
      <c r="D431" s="4"/>
      <c r="E431" s="4"/>
      <c r="F431" s="4"/>
      <c r="G431" s="4"/>
      <c r="H431" s="4"/>
      <c r="I431" s="4"/>
      <c r="J431" s="4"/>
      <c r="K431" s="4"/>
      <c r="L431" s="4"/>
      <c r="M431" s="4"/>
      <c r="N431" s="4"/>
      <c r="O431" s="4"/>
      <c r="P431" s="4"/>
      <c r="Q431" s="6"/>
      <c r="R431" s="6"/>
      <c r="S431" s="6"/>
      <c r="T431" s="6"/>
      <c r="U431" s="6"/>
    </row>
    <row r="432" spans="1:22" x14ac:dyDescent="0.2">
      <c r="A432" s="4"/>
    </row>
    <row r="435" spans="8:10" ht="33.75" customHeight="1" x14ac:dyDescent="0.2">
      <c r="H435" s="5"/>
      <c r="I435" s="5"/>
      <c r="J435" s="5"/>
    </row>
    <row r="436" spans="8:10" ht="95.25" customHeight="1" x14ac:dyDescent="0.2">
      <c r="I436" s="2"/>
    </row>
  </sheetData>
  <mergeCells count="574">
    <mergeCell ref="N288:O293"/>
    <mergeCell ref="N294:O299"/>
    <mergeCell ref="N331:O336"/>
    <mergeCell ref="N325:O330"/>
    <mergeCell ref="N319:O324"/>
    <mergeCell ref="N313:O318"/>
    <mergeCell ref="N307:O312"/>
    <mergeCell ref="N301:O306"/>
    <mergeCell ref="N423:O428"/>
    <mergeCell ref="N417:O422"/>
    <mergeCell ref="N411:O416"/>
    <mergeCell ref="N404:O409"/>
    <mergeCell ref="N398:O403"/>
    <mergeCell ref="N392:O397"/>
    <mergeCell ref="N386:O391"/>
    <mergeCell ref="N380:O385"/>
    <mergeCell ref="N374:O379"/>
    <mergeCell ref="N368:O373"/>
    <mergeCell ref="N362:O367"/>
    <mergeCell ref="N356:O361"/>
    <mergeCell ref="N350:O355"/>
    <mergeCell ref="N343:O348"/>
    <mergeCell ref="N337:O342"/>
    <mergeCell ref="M112:M117"/>
    <mergeCell ref="M100:M105"/>
    <mergeCell ref="M88:M93"/>
    <mergeCell ref="M76:M81"/>
    <mergeCell ref="M64:M69"/>
    <mergeCell ref="B57:U57"/>
    <mergeCell ref="M222:M227"/>
    <mergeCell ref="N168:O173"/>
    <mergeCell ref="N174:O179"/>
    <mergeCell ref="N180:O185"/>
    <mergeCell ref="N186:O191"/>
    <mergeCell ref="N192:O197"/>
    <mergeCell ref="N198:O203"/>
    <mergeCell ref="N204:O209"/>
    <mergeCell ref="N210:O215"/>
    <mergeCell ref="N216:O221"/>
    <mergeCell ref="B18:O18"/>
    <mergeCell ref="N20:O25"/>
    <mergeCell ref="N26:O31"/>
    <mergeCell ref="N32:O37"/>
    <mergeCell ref="N39:O44"/>
    <mergeCell ref="N45:O50"/>
    <mergeCell ref="N51:O56"/>
    <mergeCell ref="N58:O63"/>
    <mergeCell ref="N64:O69"/>
    <mergeCell ref="V4:V5"/>
    <mergeCell ref="B410:U410"/>
    <mergeCell ref="B398:B403"/>
    <mergeCell ref="C398:C403"/>
    <mergeCell ref="J398:J403"/>
    <mergeCell ref="K398:K403"/>
    <mergeCell ref="L398:L403"/>
    <mergeCell ref="M380:M385"/>
    <mergeCell ref="M368:M373"/>
    <mergeCell ref="M270:M275"/>
    <mergeCell ref="N270:O275"/>
    <mergeCell ref="N276:O281"/>
    <mergeCell ref="N258:O263"/>
    <mergeCell ref="N264:O269"/>
    <mergeCell ref="B154:U154"/>
    <mergeCell ref="B155:U155"/>
    <mergeCell ref="M210:M215"/>
    <mergeCell ref="M198:M203"/>
    <mergeCell ref="M186:M191"/>
    <mergeCell ref="M174:M179"/>
    <mergeCell ref="M162:M167"/>
    <mergeCell ref="N130:O135"/>
    <mergeCell ref="K112:K117"/>
    <mergeCell ref="L112:L117"/>
    <mergeCell ref="N282:O287"/>
    <mergeCell ref="N136:O141"/>
    <mergeCell ref="N142:O147"/>
    <mergeCell ref="N70:O75"/>
    <mergeCell ref="N76:O81"/>
    <mergeCell ref="N82:O87"/>
    <mergeCell ref="N88:O93"/>
    <mergeCell ref="N94:O99"/>
    <mergeCell ref="N100:O105"/>
    <mergeCell ref="N106:O111"/>
    <mergeCell ref="N112:O117"/>
    <mergeCell ref="N118:O123"/>
    <mergeCell ref="N124:O129"/>
    <mergeCell ref="N148:O153"/>
    <mergeCell ref="N156:O161"/>
    <mergeCell ref="N162:O167"/>
    <mergeCell ref="N246:O251"/>
    <mergeCell ref="N222:O227"/>
    <mergeCell ref="N228:O233"/>
    <mergeCell ref="N234:O239"/>
    <mergeCell ref="N240:O245"/>
    <mergeCell ref="N252:O257"/>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M417:M422"/>
    <mergeCell ref="A392:A397"/>
    <mergeCell ref="B392:B397"/>
    <mergeCell ref="C392:C397"/>
    <mergeCell ref="J392:J397"/>
    <mergeCell ref="K392:K397"/>
    <mergeCell ref="L392:L397"/>
    <mergeCell ref="M392:M397"/>
    <mergeCell ref="A411:A416"/>
    <mergeCell ref="B411:B416"/>
    <mergeCell ref="C411:C416"/>
    <mergeCell ref="J411:J416"/>
    <mergeCell ref="K411:K416"/>
    <mergeCell ref="L411:L416"/>
    <mergeCell ref="M411:M416"/>
    <mergeCell ref="M398:M403"/>
    <mergeCell ref="A404:A409"/>
    <mergeCell ref="B404:B409"/>
    <mergeCell ref="C404:C409"/>
    <mergeCell ref="J404:J409"/>
    <mergeCell ref="K404:K409"/>
    <mergeCell ref="L404:L409"/>
    <mergeCell ref="M404:M409"/>
    <mergeCell ref="A398:A403"/>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M356:M361"/>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B349:U349"/>
    <mergeCell ref="M343:M348"/>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M331:M336"/>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19:M324"/>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M307:M312"/>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B300:U300"/>
    <mergeCell ref="M294:M299"/>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M282:M287"/>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58:M263"/>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46:M251"/>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34:M239"/>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48:M153"/>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36:M141"/>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24:M129"/>
    <mergeCell ref="A118:A123"/>
    <mergeCell ref="B118:B123"/>
    <mergeCell ref="C118:C123"/>
    <mergeCell ref="J118:J123"/>
    <mergeCell ref="K118:K123"/>
    <mergeCell ref="L118:L123"/>
    <mergeCell ref="M118:M123"/>
    <mergeCell ref="A100:A105"/>
    <mergeCell ref="B100:B105"/>
    <mergeCell ref="C100:C105"/>
    <mergeCell ref="J100:J105"/>
    <mergeCell ref="K100:K105"/>
    <mergeCell ref="L100:L105"/>
    <mergeCell ref="A106:A111"/>
    <mergeCell ref="B106:B111"/>
    <mergeCell ref="C106:C111"/>
    <mergeCell ref="J106:J111"/>
    <mergeCell ref="K106:K111"/>
    <mergeCell ref="L106:L111"/>
    <mergeCell ref="M106:M111"/>
    <mergeCell ref="A112:A117"/>
    <mergeCell ref="B112:B117"/>
    <mergeCell ref="C112:C117"/>
    <mergeCell ref="J112:J117"/>
    <mergeCell ref="A94:A99"/>
    <mergeCell ref="B94:B99"/>
    <mergeCell ref="C94:C99"/>
    <mergeCell ref="J94:J99"/>
    <mergeCell ref="K94:K99"/>
    <mergeCell ref="L94:L99"/>
    <mergeCell ref="M94:M99"/>
    <mergeCell ref="A88:A93"/>
    <mergeCell ref="B88:B93"/>
    <mergeCell ref="C88:C93"/>
    <mergeCell ref="J88:J93"/>
    <mergeCell ref="K88:K93"/>
    <mergeCell ref="L88:L93"/>
    <mergeCell ref="A82:A87"/>
    <mergeCell ref="B82:B87"/>
    <mergeCell ref="C82:C87"/>
    <mergeCell ref="J82:J87"/>
    <mergeCell ref="K82:K87"/>
    <mergeCell ref="L82:L87"/>
    <mergeCell ref="M82:M87"/>
    <mergeCell ref="A76:A81"/>
    <mergeCell ref="B76:B81"/>
    <mergeCell ref="C76:C81"/>
    <mergeCell ref="J76:J81"/>
    <mergeCell ref="K76:K81"/>
    <mergeCell ref="L76:L81"/>
    <mergeCell ref="A70:A75"/>
    <mergeCell ref="B70:B75"/>
    <mergeCell ref="C70:C75"/>
    <mergeCell ref="J70:J75"/>
    <mergeCell ref="K70:K75"/>
    <mergeCell ref="L70:L75"/>
    <mergeCell ref="M70:M75"/>
    <mergeCell ref="A64:A69"/>
    <mergeCell ref="B64:B69"/>
    <mergeCell ref="C64:C69"/>
    <mergeCell ref="J64:J69"/>
    <mergeCell ref="K64:K69"/>
    <mergeCell ref="L64:L69"/>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B38:U38"/>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B19:U19"/>
    <mergeCell ref="N6:O11"/>
    <mergeCell ref="N12:O17"/>
    <mergeCell ref="M2:U2"/>
    <mergeCell ref="A3:U3"/>
    <mergeCell ref="A4:A5"/>
    <mergeCell ref="B4:B5"/>
    <mergeCell ref="C4:C5"/>
    <mergeCell ref="D4:I4"/>
    <mergeCell ref="J4:J5"/>
    <mergeCell ref="K4:K5"/>
    <mergeCell ref="L4:L5"/>
    <mergeCell ref="M4:M5"/>
    <mergeCell ref="N4:O5"/>
    <mergeCell ref="P4:U4"/>
  </mergeCells>
  <pageMargins left="0.70866141732283472" right="0.70866141732283472" top="0.74803149606299213" bottom="0.74803149606299213" header="0" footer="0"/>
  <pageSetup paperSize="8" scale="66" fitToWidth="3" fitToHeight="12" orientation="landscape" r:id="rId1"/>
  <rowBreaks count="10" manualBreakCount="10">
    <brk id="37" max="16383" man="1"/>
    <brk id="69" max="16383" man="1"/>
    <brk id="99" max="16383" man="1"/>
    <brk id="141" max="14" man="1"/>
    <brk id="191" max="16383" man="1"/>
    <brk id="215" max="16383" man="1"/>
    <brk id="287" max="16383" man="1"/>
    <brk id="318" max="16383" man="1"/>
    <brk id="348" max="16383" man="1"/>
    <brk id="379" max="16383" man="1"/>
  </rowBreaks>
  <colBreaks count="2" manualBreakCount="2">
    <brk id="16" max="434" man="1"/>
    <brk id="20" max="1048575" man="1"/>
  </colBreaks>
  <ignoredErrors>
    <ignoredError sqref="Q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Программа</vt:lpstr>
      <vt:lpstr>Программа!Область_печати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А.С.</dc:creator>
  <cp:lastModifiedBy>Орлова Светлана Ивановна</cp:lastModifiedBy>
  <cp:lastPrinted>2022-10-07T08:53:42Z</cp:lastPrinted>
  <dcterms:created xsi:type="dcterms:W3CDTF">2018-07-23T11:28:43Z</dcterms:created>
  <dcterms:modified xsi:type="dcterms:W3CDTF">2023-07-26T07:23:24Z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gDocId">
    <vt:lpwstr>{10C7F197-5E11-463E-A5CF-A07EF16A4E6C}</vt:lpwstr>
  </property>
  <property fmtid="{D5CDD505-2E9C-101B-9397-08002B2CF9AE}" pid="3" name="#RegDocId">
    <vt:lpwstr>Вн. Распоряжение Губернатора № Вр-3864966</vt:lpwstr>
  </property>
  <property fmtid="{D5CDD505-2E9C-101B-9397-08002B2CF9AE}" pid="4" name="FileDocId">
    <vt:lpwstr>{418AADAD-808E-4BD9-95CA-6AE25E9AD64A}</vt:lpwstr>
  </property>
  <property fmtid="{D5CDD505-2E9C-101B-9397-08002B2CF9AE}" pid="5" name="#FileDocId">
    <vt:lpwstr>1 2  Программа_Печенгский округ в РАСПОРЯЖЕНИЕ.xlsx</vt:lpwstr>
  </property>
</Properties>
</file>