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orlova\Documents\!ОТЧЕТЫ\Совет депупатов округа\"/>
    </mc:Choice>
  </mc:AlternateContent>
  <bookViews>
    <workbookView xWindow="-120" yWindow="-120" windowWidth="29040" windowHeight="15840"/>
  </bookViews>
  <sheets>
    <sheet name="Программа" sheetId="2" r:id="rId1"/>
  </sheets>
  <definedNames>
    <definedName name="_xlnm._FilterDatabase" localSheetId="0" hidden="1">Программа!$A$2:$U$428</definedName>
    <definedName name="_xlnm.Print_Area" localSheetId="0">Программа!$A$1:$U$435</definedName>
  </definedNames>
  <calcPr calcId="152511"/>
</workbook>
</file>

<file path=xl/calcChain.xml><?xml version="1.0" encoding="utf-8"?>
<calcChain xmlns="http://schemas.openxmlformats.org/spreadsheetml/2006/main">
  <c r="I148" i="2" l="1"/>
  <c r="Q311" i="2" l="1"/>
  <c r="T334" i="2" l="1"/>
  <c r="E384" i="2" l="1"/>
  <c r="E347" i="2"/>
  <c r="E341" i="2"/>
  <c r="E335" i="2"/>
  <c r="E317" i="2"/>
  <c r="E280" i="2"/>
  <c r="E214" i="2"/>
  <c r="E166" i="2"/>
  <c r="E68" i="2"/>
  <c r="E62" i="2"/>
  <c r="F10" i="2"/>
  <c r="T377" i="2" l="1"/>
  <c r="U219" i="2" l="1"/>
  <c r="T219" i="2"/>
  <c r="R219" i="2"/>
  <c r="R106" i="2" l="1"/>
  <c r="S106" i="2"/>
  <c r="T106" i="2"/>
  <c r="U106" i="2"/>
  <c r="Q107" i="2"/>
  <c r="Q108" i="2"/>
  <c r="Q109" i="2"/>
  <c r="Q110" i="2"/>
  <c r="Q106" i="2" l="1"/>
  <c r="H7" i="2"/>
  <c r="U130" i="2"/>
  <c r="U76" i="2"/>
  <c r="U70" i="2"/>
  <c r="Q70" i="2" s="1"/>
  <c r="Q73" i="2"/>
  <c r="U20" i="2"/>
  <c r="T39" i="2"/>
  <c r="U45" i="2"/>
  <c r="Q46" i="2"/>
  <c r="Q47" i="2"/>
  <c r="Q48" i="2"/>
  <c r="Q42" i="2"/>
  <c r="Q213" i="2" l="1"/>
  <c r="I9" i="2" l="1"/>
  <c r="U7" i="2"/>
  <c r="U13" i="2"/>
  <c r="Q239" i="2"/>
  <c r="Q238" i="2"/>
  <c r="Q237" i="2"/>
  <c r="Q236" i="2"/>
  <c r="Q235" i="2"/>
  <c r="Q229" i="2"/>
  <c r="Q230" i="2"/>
  <c r="Q231" i="2"/>
  <c r="Q232" i="2"/>
  <c r="Q233" i="2"/>
  <c r="Q224" i="2"/>
  <c r="Q217" i="2"/>
  <c r="Q218" i="2"/>
  <c r="Q214" i="2"/>
  <c r="Q215" i="2"/>
  <c r="Q211" i="2"/>
  <c r="Q212" i="2"/>
  <c r="Q209" i="2"/>
  <c r="Q208" i="2"/>
  <c r="Q207" i="2"/>
  <c r="Q206" i="2"/>
  <c r="Q205" i="2"/>
  <c r="Q193" i="2"/>
  <c r="Q194" i="2"/>
  <c r="Q195" i="2"/>
  <c r="Q196" i="2"/>
  <c r="Q197" i="2"/>
  <c r="Q199" i="2"/>
  <c r="Q200" i="2"/>
  <c r="Q201" i="2"/>
  <c r="Q202" i="2"/>
  <c r="Q203" i="2"/>
  <c r="Q191" i="2"/>
  <c r="Q190" i="2"/>
  <c r="Q189" i="2"/>
  <c r="Q188" i="2"/>
  <c r="Q187" i="2"/>
  <c r="Q185" i="2"/>
  <c r="Q184" i="2"/>
  <c r="Q183" i="2"/>
  <c r="Q182" i="2"/>
  <c r="Q181" i="2"/>
  <c r="Q179" i="2"/>
  <c r="Q177" i="2"/>
  <c r="Q176" i="2"/>
  <c r="Q175" i="2"/>
  <c r="Q170" i="2"/>
  <c r="Q163" i="2"/>
  <c r="Q164" i="2"/>
  <c r="Q165" i="2"/>
  <c r="Q166" i="2"/>
  <c r="Q167" i="2"/>
  <c r="Q161" i="2"/>
  <c r="Q160" i="2"/>
  <c r="Q159" i="2"/>
  <c r="Q158" i="2"/>
  <c r="Q157" i="2"/>
  <c r="Q153" i="2"/>
  <c r="Q152" i="2"/>
  <c r="Q151" i="2"/>
  <c r="Q150" i="2"/>
  <c r="Q149" i="2"/>
  <c r="Q147" i="2"/>
  <c r="Q146" i="2"/>
  <c r="Q145" i="2"/>
  <c r="Q144" i="2"/>
  <c r="Q143" i="2"/>
  <c r="Q141" i="2"/>
  <c r="Q140" i="2"/>
  <c r="Q139" i="2"/>
  <c r="Q138" i="2"/>
  <c r="Q137" i="2"/>
  <c r="Q135" i="2"/>
  <c r="Q134" i="2"/>
  <c r="Q133" i="2"/>
  <c r="Q132" i="2"/>
  <c r="Q131" i="2"/>
  <c r="Q129" i="2"/>
  <c r="Q128" i="2"/>
  <c r="Q127" i="2"/>
  <c r="Q126" i="2"/>
  <c r="Q125" i="2"/>
  <c r="Q119" i="2"/>
  <c r="Q120" i="2"/>
  <c r="Q121" i="2"/>
  <c r="Q122" i="2"/>
  <c r="Q123" i="2"/>
  <c r="Q113" i="2"/>
  <c r="Q114" i="2"/>
  <c r="Q115" i="2"/>
  <c r="Q116" i="2"/>
  <c r="Q117" i="2"/>
  <c r="Q101" i="2"/>
  <c r="Q111" i="2"/>
  <c r="Q105" i="2"/>
  <c r="Q104" i="2"/>
  <c r="Q103" i="2"/>
  <c r="Q102" i="2"/>
  <c r="Q99" i="2"/>
  <c r="Q98" i="2"/>
  <c r="Q97" i="2"/>
  <c r="Q96" i="2"/>
  <c r="Q95" i="2"/>
  <c r="Q93" i="2"/>
  <c r="Q92" i="2"/>
  <c r="Q91" i="2"/>
  <c r="Q90" i="2"/>
  <c r="Q89" i="2"/>
  <c r="Q87" i="2"/>
  <c r="Q86" i="2"/>
  <c r="Q85" i="2"/>
  <c r="Q84" i="2"/>
  <c r="Q83" i="2"/>
  <c r="Q78" i="2"/>
  <c r="Q79" i="2"/>
  <c r="Q80" i="2"/>
  <c r="Q81" i="2"/>
  <c r="Q77" i="2"/>
  <c r="Q71" i="2"/>
  <c r="Q72" i="2"/>
  <c r="Q74" i="2"/>
  <c r="Q75" i="2"/>
  <c r="Q65" i="2"/>
  <c r="Q66" i="2"/>
  <c r="Q67" i="2"/>
  <c r="Q68" i="2"/>
  <c r="Q69" i="2"/>
  <c r="Q64" i="2"/>
  <c r="Q59" i="2"/>
  <c r="Q60" i="2"/>
  <c r="Q61" i="2"/>
  <c r="Q62" i="2"/>
  <c r="Q63" i="2"/>
  <c r="Q40" i="2"/>
  <c r="Q41" i="2"/>
  <c r="Q43" i="2"/>
  <c r="Q44" i="2"/>
  <c r="Q49" i="2"/>
  <c r="Q50" i="2"/>
  <c r="Q52" i="2"/>
  <c r="Q53" i="2"/>
  <c r="Q54" i="2"/>
  <c r="Q55" i="2"/>
  <c r="Q56" i="2"/>
  <c r="Q33" i="2"/>
  <c r="Q34" i="2"/>
  <c r="Q35" i="2"/>
  <c r="Q36" i="2"/>
  <c r="Q37" i="2"/>
  <c r="Q28" i="2"/>
  <c r="Q29" i="2"/>
  <c r="Q30" i="2"/>
  <c r="Q31" i="2"/>
  <c r="Q22" i="2"/>
  <c r="Q23" i="2"/>
  <c r="Q24" i="2"/>
  <c r="Q25" i="2"/>
  <c r="Q27" i="2"/>
  <c r="Q21" i="2"/>
  <c r="F9" i="2" l="1"/>
  <c r="F11" i="2"/>
  <c r="F15" i="2"/>
  <c r="F16" i="2"/>
  <c r="F17" i="2"/>
  <c r="R210" i="2" l="1"/>
  <c r="U304" i="2"/>
  <c r="U303" i="2"/>
  <c r="Q344" i="2" l="1"/>
  <c r="Q345" i="2"/>
  <c r="Q346" i="2"/>
  <c r="U411" i="2"/>
  <c r="T411" i="2"/>
  <c r="S411" i="2"/>
  <c r="R411" i="2"/>
  <c r="U312" i="2"/>
  <c r="T312" i="2" s="1"/>
  <c r="S312" i="2" s="1"/>
  <c r="R312" i="2" s="1"/>
  <c r="Q312" i="2" s="1"/>
  <c r="U306" i="2"/>
  <c r="T306" i="2" s="1"/>
  <c r="S306" i="2" s="1"/>
  <c r="R306" i="2" s="1"/>
  <c r="U305" i="2"/>
  <c r="T305" i="2" s="1"/>
  <c r="S305" i="2" s="1"/>
  <c r="R305" i="2" s="1"/>
  <c r="T304" i="2"/>
  <c r="S304" i="2" s="1"/>
  <c r="R304" i="2" s="1"/>
  <c r="Q406" i="2"/>
  <c r="Q407" i="2"/>
  <c r="Q408" i="2"/>
  <c r="Q409" i="2"/>
  <c r="Q394" i="2"/>
  <c r="Q395" i="2"/>
  <c r="Q396" i="2"/>
  <c r="Q397" i="2"/>
  <c r="Q393" i="2"/>
  <c r="Q355" i="2"/>
  <c r="Q354" i="2"/>
  <c r="Q353" i="2"/>
  <c r="Q352" i="2"/>
  <c r="Q351" i="2"/>
  <c r="Q315" i="2"/>
  <c r="Q316" i="2"/>
  <c r="Q317" i="2"/>
  <c r="Q275" i="2"/>
  <c r="Q274" i="2"/>
  <c r="Q273" i="2"/>
  <c r="Q272" i="2"/>
  <c r="Q271" i="2"/>
  <c r="Q269" i="2"/>
  <c r="Q268" i="2"/>
  <c r="Q267" i="2"/>
  <c r="Q266" i="2"/>
  <c r="Q265" i="2"/>
  <c r="Q350" i="2" l="1"/>
  <c r="Q308" i="2" l="1"/>
  <c r="S76" i="2"/>
  <c r="T76" i="2"/>
  <c r="R76" i="2"/>
  <c r="Q76" i="2" l="1"/>
  <c r="U172" i="2"/>
  <c r="U171" i="2"/>
  <c r="S169" i="2"/>
  <c r="R169" i="2"/>
  <c r="Q169" i="2" l="1"/>
  <c r="T172" i="2"/>
  <c r="T171" i="2"/>
  <c r="U287" i="2"/>
  <c r="T287" i="2" s="1"/>
  <c r="S287" i="2" s="1"/>
  <c r="R287" i="2" s="1"/>
  <c r="Q287" i="2" s="1"/>
  <c r="U286" i="2"/>
  <c r="T286" i="2" s="1"/>
  <c r="S286" i="2" s="1"/>
  <c r="R286" i="2" s="1"/>
  <c r="Q286" i="2" s="1"/>
  <c r="U285" i="2"/>
  <c r="T285" i="2" s="1"/>
  <c r="S285" i="2" s="1"/>
  <c r="R285" i="2" s="1"/>
  <c r="Q285" i="2" s="1"/>
  <c r="Q284" i="2"/>
  <c r="Q283" i="2"/>
  <c r="S172" i="2" l="1"/>
  <c r="S171" i="2"/>
  <c r="U173" i="2"/>
  <c r="T173" i="2" l="1"/>
  <c r="R172" i="2"/>
  <c r="R171" i="2"/>
  <c r="Q367" i="2"/>
  <c r="Q366" i="2"/>
  <c r="Q365" i="2"/>
  <c r="Q364" i="2"/>
  <c r="Q363" i="2"/>
  <c r="U299" i="2"/>
  <c r="T299" i="2" s="1"/>
  <c r="S299" i="2" s="1"/>
  <c r="R299" i="2" s="1"/>
  <c r="Q299" i="2" s="1"/>
  <c r="U298" i="2"/>
  <c r="T298" i="2" s="1"/>
  <c r="U297" i="2"/>
  <c r="T297" i="2" s="1"/>
  <c r="S297" i="2" s="1"/>
  <c r="R297" i="2" s="1"/>
  <c r="Q297" i="2" s="1"/>
  <c r="Q296" i="2"/>
  <c r="Q295" i="2"/>
  <c r="U227" i="2"/>
  <c r="Q227" i="2" s="1"/>
  <c r="U226" i="2"/>
  <c r="R223" i="2"/>
  <c r="R7" i="2" s="1"/>
  <c r="U221" i="2"/>
  <c r="T221" i="2" s="1"/>
  <c r="S221" i="2" s="1"/>
  <c r="R221" i="2" s="1"/>
  <c r="Q221" i="2" s="1"/>
  <c r="U220" i="2"/>
  <c r="R417" i="2"/>
  <c r="S417" i="2"/>
  <c r="T417" i="2"/>
  <c r="U417" i="2"/>
  <c r="R404" i="2"/>
  <c r="S404" i="2"/>
  <c r="T404" i="2"/>
  <c r="U404" i="2"/>
  <c r="Q405" i="2"/>
  <c r="Q404" i="2" s="1"/>
  <c r="U398" i="2"/>
  <c r="R398" i="2"/>
  <c r="S398" i="2"/>
  <c r="T398" i="2"/>
  <c r="R392" i="2"/>
  <c r="S392" i="2"/>
  <c r="T392" i="2"/>
  <c r="U392" i="2"/>
  <c r="R386" i="2"/>
  <c r="S386" i="2"/>
  <c r="T386" i="2"/>
  <c r="U386" i="2"/>
  <c r="R380" i="2"/>
  <c r="S380" i="2"/>
  <c r="T380" i="2"/>
  <c r="U380" i="2"/>
  <c r="R374" i="2"/>
  <c r="S374" i="2"/>
  <c r="T374" i="2"/>
  <c r="U374" i="2"/>
  <c r="R368" i="2"/>
  <c r="S368" i="2"/>
  <c r="T368" i="2"/>
  <c r="U368" i="2"/>
  <c r="R362" i="2"/>
  <c r="S362" i="2"/>
  <c r="T362" i="2"/>
  <c r="U362" i="2"/>
  <c r="R356" i="2"/>
  <c r="S356" i="2"/>
  <c r="T356" i="2"/>
  <c r="U356" i="2"/>
  <c r="R343" i="2"/>
  <c r="S343" i="2"/>
  <c r="T343" i="2"/>
  <c r="U343" i="2"/>
  <c r="R337" i="2"/>
  <c r="S337" i="2"/>
  <c r="T337" i="2"/>
  <c r="U337" i="2"/>
  <c r="R331" i="2"/>
  <c r="S331" i="2"/>
  <c r="T331" i="2"/>
  <c r="U331" i="2"/>
  <c r="R325" i="2"/>
  <c r="S325" i="2"/>
  <c r="T325" i="2"/>
  <c r="U325" i="2"/>
  <c r="R319" i="2"/>
  <c r="S319" i="2"/>
  <c r="T319" i="2"/>
  <c r="U319" i="2"/>
  <c r="R313" i="2"/>
  <c r="S313" i="2"/>
  <c r="T313" i="2"/>
  <c r="U313" i="2"/>
  <c r="R288" i="2"/>
  <c r="S288" i="2"/>
  <c r="T288" i="2"/>
  <c r="U288" i="2"/>
  <c r="R276" i="2"/>
  <c r="S276" i="2"/>
  <c r="T276" i="2"/>
  <c r="U276" i="2"/>
  <c r="R270" i="2"/>
  <c r="S270" i="2"/>
  <c r="T270" i="2"/>
  <c r="U270" i="2"/>
  <c r="R264" i="2"/>
  <c r="S264" i="2"/>
  <c r="T264" i="2"/>
  <c r="U264" i="2"/>
  <c r="R258" i="2"/>
  <c r="S258" i="2"/>
  <c r="T258" i="2"/>
  <c r="U258" i="2"/>
  <c r="R252" i="2"/>
  <c r="S252" i="2"/>
  <c r="T252" i="2"/>
  <c r="U252" i="2"/>
  <c r="R246" i="2"/>
  <c r="S246" i="2"/>
  <c r="T246" i="2"/>
  <c r="U246" i="2"/>
  <c r="R240" i="2"/>
  <c r="S240" i="2"/>
  <c r="T240" i="2"/>
  <c r="U240" i="2"/>
  <c r="R234" i="2"/>
  <c r="S234" i="2"/>
  <c r="T234" i="2"/>
  <c r="U234" i="2"/>
  <c r="R228" i="2"/>
  <c r="S228" i="2"/>
  <c r="T228" i="2"/>
  <c r="U228" i="2"/>
  <c r="S210" i="2"/>
  <c r="T210" i="2"/>
  <c r="U210" i="2"/>
  <c r="R204" i="2"/>
  <c r="S204" i="2"/>
  <c r="T204" i="2"/>
  <c r="U204" i="2"/>
  <c r="R198" i="2"/>
  <c r="S198" i="2"/>
  <c r="T198" i="2"/>
  <c r="U198" i="2"/>
  <c r="R192" i="2"/>
  <c r="S192" i="2"/>
  <c r="T192" i="2"/>
  <c r="U192" i="2"/>
  <c r="R186" i="2"/>
  <c r="S186" i="2"/>
  <c r="T186" i="2"/>
  <c r="U186" i="2"/>
  <c r="R180" i="2"/>
  <c r="S180" i="2"/>
  <c r="T180" i="2"/>
  <c r="U180" i="2"/>
  <c r="S174" i="2"/>
  <c r="T174" i="2"/>
  <c r="U174" i="2"/>
  <c r="R162" i="2"/>
  <c r="S162" i="2"/>
  <c r="T162" i="2"/>
  <c r="U162" i="2"/>
  <c r="R156" i="2"/>
  <c r="S156" i="2"/>
  <c r="T156" i="2"/>
  <c r="U156" i="2"/>
  <c r="R148" i="2"/>
  <c r="S148" i="2"/>
  <c r="T148" i="2"/>
  <c r="U148" i="2"/>
  <c r="R142" i="2"/>
  <c r="S142" i="2"/>
  <c r="T142" i="2"/>
  <c r="U142" i="2"/>
  <c r="R136" i="2"/>
  <c r="S136" i="2"/>
  <c r="T136" i="2"/>
  <c r="U136" i="2"/>
  <c r="R130" i="2"/>
  <c r="S130" i="2"/>
  <c r="T130" i="2"/>
  <c r="R124" i="2"/>
  <c r="S124" i="2"/>
  <c r="T124" i="2"/>
  <c r="U124" i="2"/>
  <c r="R118" i="2"/>
  <c r="S118" i="2"/>
  <c r="T118" i="2"/>
  <c r="U118" i="2"/>
  <c r="R112" i="2"/>
  <c r="S112" i="2"/>
  <c r="T112" i="2"/>
  <c r="U112" i="2"/>
  <c r="R100" i="2"/>
  <c r="S100" i="2"/>
  <c r="T100" i="2"/>
  <c r="U100" i="2"/>
  <c r="R94" i="2"/>
  <c r="S94" i="2"/>
  <c r="T94" i="2"/>
  <c r="U94" i="2"/>
  <c r="R88" i="2"/>
  <c r="S88" i="2"/>
  <c r="T88" i="2"/>
  <c r="U88" i="2"/>
  <c r="R82" i="2"/>
  <c r="S82" i="2"/>
  <c r="T82" i="2"/>
  <c r="U82" i="2"/>
  <c r="R58" i="2"/>
  <c r="S58" i="2"/>
  <c r="T58" i="2"/>
  <c r="U58" i="2"/>
  <c r="R51" i="2"/>
  <c r="S51" i="2"/>
  <c r="T51" i="2"/>
  <c r="R45" i="2"/>
  <c r="S45" i="2"/>
  <c r="T45" i="2"/>
  <c r="R39" i="2"/>
  <c r="S39" i="2"/>
  <c r="R32" i="2"/>
  <c r="S32" i="2"/>
  <c r="T32" i="2"/>
  <c r="U32" i="2"/>
  <c r="R26" i="2"/>
  <c r="S26" i="2"/>
  <c r="T26" i="2"/>
  <c r="U26" i="2"/>
  <c r="T20" i="2"/>
  <c r="S20" i="2"/>
  <c r="R20" i="2"/>
  <c r="Q45" i="2" l="1"/>
  <c r="T11" i="2"/>
  <c r="U16" i="2"/>
  <c r="U10" i="2"/>
  <c r="U11" i="2"/>
  <c r="Q171" i="2"/>
  <c r="Q172" i="2"/>
  <c r="Q223" i="2"/>
  <c r="R13" i="2"/>
  <c r="Q58" i="2"/>
  <c r="Q100" i="2"/>
  <c r="Q32" i="2"/>
  <c r="Q88" i="2"/>
  <c r="Q94" i="2"/>
  <c r="Q118" i="2"/>
  <c r="Q142" i="2"/>
  <c r="Q26" i="2"/>
  <c r="Q82" i="2"/>
  <c r="Q130" i="2"/>
  <c r="Q156" i="2"/>
  <c r="Q186" i="2"/>
  <c r="Q228" i="2"/>
  <c r="Q210" i="2"/>
  <c r="Q112" i="2"/>
  <c r="Q136" i="2"/>
  <c r="Q162" i="2"/>
  <c r="Q192" i="2"/>
  <c r="Q234" i="2"/>
  <c r="Q198" i="2"/>
  <c r="Q124" i="2"/>
  <c r="Q148" i="2"/>
  <c r="Q180" i="2"/>
  <c r="Q204" i="2"/>
  <c r="U17" i="2"/>
  <c r="S173" i="2"/>
  <c r="S11" i="2" s="1"/>
  <c r="T17" i="2"/>
  <c r="U222" i="2"/>
  <c r="U216" i="2"/>
  <c r="S298" i="2"/>
  <c r="R298" i="2" s="1"/>
  <c r="Q298" i="2" s="1"/>
  <c r="T294" i="2"/>
  <c r="U294" i="2"/>
  <c r="S282" i="2"/>
  <c r="U282" i="2"/>
  <c r="T282" i="2"/>
  <c r="T15" i="2" l="1"/>
  <c r="T9" i="2"/>
  <c r="T16" i="2"/>
  <c r="T10" i="2"/>
  <c r="R173" i="2"/>
  <c r="S17" i="2"/>
  <c r="T216" i="2"/>
  <c r="S222" i="2"/>
  <c r="S9" i="2"/>
  <c r="S294" i="2"/>
  <c r="T222" i="2"/>
  <c r="R282" i="2"/>
  <c r="Q225" i="2"/>
  <c r="T424" i="2"/>
  <c r="T7" i="2" s="1"/>
  <c r="U423" i="2"/>
  <c r="Q362" i="2"/>
  <c r="Q173" i="2" l="1"/>
  <c r="R11" i="2"/>
  <c r="S10" i="2"/>
  <c r="S15" i="2"/>
  <c r="T13" i="2"/>
  <c r="S16" i="2"/>
  <c r="R17" i="2"/>
  <c r="S216" i="2"/>
  <c r="S424" i="2"/>
  <c r="S7" i="2" s="1"/>
  <c r="T423" i="2"/>
  <c r="U168" i="2"/>
  <c r="R15" i="2" l="1"/>
  <c r="R9" i="2"/>
  <c r="S13" i="2"/>
  <c r="Q220" i="2"/>
  <c r="Q219" i="2"/>
  <c r="R222" i="2"/>
  <c r="Q222" i="2" s="1"/>
  <c r="Q226" i="2"/>
  <c r="R216" i="2"/>
  <c r="Q216" i="2" s="1"/>
  <c r="Q7" i="2"/>
  <c r="R423" i="2"/>
  <c r="S423" i="2"/>
  <c r="T168" i="2"/>
  <c r="S168" i="2" l="1"/>
  <c r="R168" i="2" l="1"/>
  <c r="Q168" i="2" s="1"/>
  <c r="Q282" i="2"/>
  <c r="Q264" i="2"/>
  <c r="Q277" i="2" l="1"/>
  <c r="Q278" i="2"/>
  <c r="Q279" i="2"/>
  <c r="Q280" i="2"/>
  <c r="Q281" i="2"/>
  <c r="Q276" i="2" l="1"/>
  <c r="Q270" i="2"/>
  <c r="Q314" i="2" l="1"/>
  <c r="U309" i="2"/>
  <c r="U14" i="2" s="1"/>
  <c r="T303" i="2"/>
  <c r="U8" i="2" l="1"/>
  <c r="T309" i="2"/>
  <c r="T8" i="2" s="1"/>
  <c r="R303" i="2"/>
  <c r="Q428" i="2"/>
  <c r="Q427" i="2"/>
  <c r="Q426" i="2"/>
  <c r="Q425" i="2"/>
  <c r="Q424" i="2"/>
  <c r="Q422" i="2"/>
  <c r="Q421" i="2"/>
  <c r="Q420" i="2"/>
  <c r="Q419" i="2"/>
  <c r="Q418" i="2"/>
  <c r="Q416" i="2"/>
  <c r="Q415" i="2"/>
  <c r="Q414" i="2"/>
  <c r="Q413" i="2"/>
  <c r="Q412" i="2"/>
  <c r="Q403" i="2"/>
  <c r="Q402" i="2"/>
  <c r="Q401" i="2"/>
  <c r="Q400" i="2"/>
  <c r="Q399" i="2"/>
  <c r="Q391" i="2"/>
  <c r="Q390" i="2"/>
  <c r="Q389" i="2"/>
  <c r="Q388" i="2"/>
  <c r="Q387" i="2"/>
  <c r="Q385" i="2"/>
  <c r="Q384" i="2"/>
  <c r="Q383" i="2"/>
  <c r="Q382" i="2"/>
  <c r="Q381" i="2"/>
  <c r="Q379" i="2"/>
  <c r="Q378" i="2"/>
  <c r="Q377" i="2"/>
  <c r="Q376" i="2"/>
  <c r="Q375" i="2"/>
  <c r="Q373" i="2"/>
  <c r="Q372" i="2"/>
  <c r="Q371" i="2"/>
  <c r="Q370" i="2"/>
  <c r="Q369" i="2"/>
  <c r="Q361" i="2"/>
  <c r="Q360" i="2"/>
  <c r="Q359" i="2"/>
  <c r="Q358" i="2"/>
  <c r="Q357" i="2"/>
  <c r="Q348" i="2"/>
  <c r="Q347" i="2"/>
  <c r="Q342" i="2"/>
  <c r="Q341" i="2"/>
  <c r="Q340" i="2"/>
  <c r="Q339" i="2"/>
  <c r="Q338" i="2"/>
  <c r="Q336" i="2"/>
  <c r="Q335" i="2"/>
  <c r="Q334" i="2"/>
  <c r="Q333" i="2"/>
  <c r="Q332" i="2"/>
  <c r="Q330" i="2"/>
  <c r="Q329" i="2"/>
  <c r="Q328" i="2"/>
  <c r="Q327" i="2"/>
  <c r="Q326" i="2"/>
  <c r="Q324" i="2"/>
  <c r="Q323" i="2"/>
  <c r="Q322" i="2"/>
  <c r="Q321" i="2"/>
  <c r="Q320" i="2"/>
  <c r="Q318" i="2"/>
  <c r="Q310" i="2"/>
  <c r="Q306" i="2"/>
  <c r="Q305" i="2"/>
  <c r="Q304" i="2"/>
  <c r="Q303" i="2"/>
  <c r="Q293" i="2"/>
  <c r="Q292" i="2"/>
  <c r="Q291" i="2"/>
  <c r="Q290" i="2"/>
  <c r="Q289" i="2"/>
  <c r="Q263" i="2"/>
  <c r="Q262" i="2"/>
  <c r="Q261" i="2"/>
  <c r="Q260" i="2"/>
  <c r="Q259" i="2"/>
  <c r="Q257" i="2"/>
  <c r="Q256" i="2"/>
  <c r="Q255" i="2"/>
  <c r="Q254" i="2"/>
  <c r="Q253" i="2"/>
  <c r="Q251" i="2"/>
  <c r="Q250" i="2"/>
  <c r="Q249" i="2"/>
  <c r="Q248" i="2"/>
  <c r="Q247" i="2"/>
  <c r="Q245" i="2"/>
  <c r="Q244" i="2"/>
  <c r="Q243" i="2"/>
  <c r="Q242" i="2"/>
  <c r="Q241" i="2"/>
  <c r="Q17" i="2"/>
  <c r="Q11" i="2"/>
  <c r="I15" i="2"/>
  <c r="I10" i="2"/>
  <c r="F112" i="2"/>
  <c r="G112" i="2"/>
  <c r="H112" i="2"/>
  <c r="I112" i="2"/>
  <c r="E114" i="2"/>
  <c r="E115" i="2"/>
  <c r="E116" i="2"/>
  <c r="E117" i="2"/>
  <c r="E113" i="2"/>
  <c r="F106" i="2"/>
  <c r="G106" i="2"/>
  <c r="H106" i="2"/>
  <c r="I106" i="2"/>
  <c r="E108" i="2"/>
  <c r="E109" i="2"/>
  <c r="E110" i="2"/>
  <c r="E111" i="2"/>
  <c r="E107" i="2"/>
  <c r="E101" i="2"/>
  <c r="E100" i="2" s="1"/>
  <c r="F118" i="2"/>
  <c r="G118" i="2"/>
  <c r="H118" i="2"/>
  <c r="I118" i="2"/>
  <c r="E119" i="2"/>
  <c r="E118" i="2" s="1"/>
  <c r="T14" i="2" l="1"/>
  <c r="S309" i="2"/>
  <c r="S8" i="2" s="1"/>
  <c r="R294" i="2"/>
  <c r="Q294" i="2"/>
  <c r="Q417" i="2"/>
  <c r="Q368" i="2"/>
  <c r="Q331" i="2"/>
  <c r="Q380" i="2"/>
  <c r="Q240" i="2"/>
  <c r="Q343" i="2"/>
  <c r="Q411" i="2"/>
  <c r="Q252" i="2"/>
  <c r="Q423" i="2"/>
  <c r="Q386" i="2"/>
  <c r="Q246" i="2"/>
  <c r="Q258" i="2"/>
  <c r="Q288" i="2"/>
  <c r="Q325" i="2"/>
  <c r="Q356" i="2"/>
  <c r="Q392" i="2"/>
  <c r="Q337" i="2"/>
  <c r="Q374" i="2"/>
  <c r="Q398" i="2"/>
  <c r="Q313" i="2"/>
  <c r="Q319" i="2"/>
  <c r="Q20" i="2"/>
  <c r="E112" i="2"/>
  <c r="E106" i="2"/>
  <c r="F170" i="2"/>
  <c r="F8" i="2" s="1"/>
  <c r="R309" i="2" l="1"/>
  <c r="R8" i="2" s="1"/>
  <c r="S14" i="2"/>
  <c r="Q309" i="2"/>
  <c r="S6" i="2"/>
  <c r="T6" i="2"/>
  <c r="R14" i="2" l="1"/>
  <c r="H8" i="2" l="1"/>
  <c r="H9" i="2"/>
  <c r="H10" i="2"/>
  <c r="H11" i="2"/>
  <c r="G7" i="2"/>
  <c r="G8" i="2"/>
  <c r="G9" i="2"/>
  <c r="G10" i="2"/>
  <c r="E10" i="2" s="1"/>
  <c r="G11" i="2"/>
  <c r="F7" i="2"/>
  <c r="I16" i="2"/>
  <c r="I17" i="2"/>
  <c r="H13" i="2"/>
  <c r="H14" i="2"/>
  <c r="H15" i="2"/>
  <c r="H16" i="2"/>
  <c r="H17" i="2"/>
  <c r="G13" i="2"/>
  <c r="G14" i="2"/>
  <c r="G15" i="2"/>
  <c r="G16" i="2"/>
  <c r="G17" i="2"/>
  <c r="E9" i="2" l="1"/>
  <c r="E15" i="2"/>
  <c r="E428" i="2" l="1"/>
  <c r="E427" i="2"/>
  <c r="E426" i="2"/>
  <c r="E425" i="2"/>
  <c r="E424" i="2"/>
  <c r="H423" i="2"/>
  <c r="G423" i="2"/>
  <c r="F423" i="2"/>
  <c r="E422" i="2"/>
  <c r="E421" i="2"/>
  <c r="E420" i="2"/>
  <c r="E419" i="2"/>
  <c r="E418" i="2"/>
  <c r="H417" i="2"/>
  <c r="G417" i="2"/>
  <c r="F417" i="2"/>
  <c r="E416" i="2"/>
  <c r="E415" i="2"/>
  <c r="E414" i="2"/>
  <c r="E413" i="2"/>
  <c r="E412" i="2"/>
  <c r="I411" i="2"/>
  <c r="H411" i="2"/>
  <c r="G411" i="2"/>
  <c r="F411" i="2"/>
  <c r="E409" i="2"/>
  <c r="E408" i="2"/>
  <c r="E407" i="2"/>
  <c r="E406" i="2"/>
  <c r="E405" i="2"/>
  <c r="I404" i="2"/>
  <c r="H404" i="2"/>
  <c r="G404" i="2"/>
  <c r="F404" i="2"/>
  <c r="E403" i="2"/>
  <c r="E402" i="2"/>
  <c r="E401" i="2"/>
  <c r="E400" i="2"/>
  <c r="E399" i="2"/>
  <c r="I398" i="2"/>
  <c r="H398" i="2"/>
  <c r="G398" i="2"/>
  <c r="F398" i="2"/>
  <c r="E397" i="2"/>
  <c r="E396" i="2"/>
  <c r="E395" i="2"/>
  <c r="E394" i="2"/>
  <c r="E393" i="2"/>
  <c r="I392" i="2"/>
  <c r="H392" i="2"/>
  <c r="G392" i="2"/>
  <c r="F392" i="2"/>
  <c r="E391" i="2"/>
  <c r="E390" i="2"/>
  <c r="E389" i="2"/>
  <c r="E388" i="2"/>
  <c r="E387" i="2"/>
  <c r="I386" i="2"/>
  <c r="H386" i="2"/>
  <c r="G386" i="2"/>
  <c r="F386" i="2"/>
  <c r="E385" i="2"/>
  <c r="E383" i="2"/>
  <c r="E382" i="2"/>
  <c r="E381" i="2"/>
  <c r="I380" i="2"/>
  <c r="H380" i="2"/>
  <c r="G380" i="2"/>
  <c r="F380" i="2"/>
  <c r="E379" i="2"/>
  <c r="E378" i="2"/>
  <c r="E377" i="2"/>
  <c r="E376" i="2"/>
  <c r="E375" i="2"/>
  <c r="I374" i="2"/>
  <c r="H374" i="2"/>
  <c r="G374" i="2"/>
  <c r="F374" i="2"/>
  <c r="E373" i="2"/>
  <c r="E372" i="2"/>
  <c r="E371" i="2"/>
  <c r="E370" i="2"/>
  <c r="E369" i="2"/>
  <c r="I368" i="2"/>
  <c r="H368" i="2"/>
  <c r="G368" i="2"/>
  <c r="F368" i="2"/>
  <c r="E367" i="2"/>
  <c r="E366" i="2"/>
  <c r="E365" i="2"/>
  <c r="E364" i="2"/>
  <c r="E363" i="2"/>
  <c r="I362" i="2"/>
  <c r="H362" i="2"/>
  <c r="G362" i="2"/>
  <c r="F362" i="2"/>
  <c r="E361" i="2"/>
  <c r="E360" i="2"/>
  <c r="E359" i="2"/>
  <c r="E358" i="2"/>
  <c r="E357" i="2"/>
  <c r="I356" i="2"/>
  <c r="H356" i="2"/>
  <c r="G356" i="2"/>
  <c r="F356" i="2"/>
  <c r="E355" i="2"/>
  <c r="E354" i="2"/>
  <c r="E353" i="2"/>
  <c r="E352" i="2"/>
  <c r="E351" i="2"/>
  <c r="I350" i="2"/>
  <c r="H350" i="2"/>
  <c r="G350" i="2"/>
  <c r="F350" i="2"/>
  <c r="E348" i="2"/>
  <c r="E346" i="2"/>
  <c r="E345" i="2"/>
  <c r="E344" i="2"/>
  <c r="I343" i="2"/>
  <c r="H343" i="2"/>
  <c r="G343" i="2"/>
  <c r="F343" i="2"/>
  <c r="E342" i="2"/>
  <c r="E340" i="2"/>
  <c r="E339" i="2"/>
  <c r="E338" i="2"/>
  <c r="I337" i="2"/>
  <c r="H337" i="2"/>
  <c r="G337" i="2"/>
  <c r="F337" i="2"/>
  <c r="E336" i="2"/>
  <c r="E334" i="2"/>
  <c r="E333" i="2"/>
  <c r="E332" i="2"/>
  <c r="I331" i="2"/>
  <c r="H331" i="2"/>
  <c r="G331" i="2"/>
  <c r="F331" i="2"/>
  <c r="E330" i="2"/>
  <c r="E329" i="2"/>
  <c r="E328" i="2"/>
  <c r="E327" i="2"/>
  <c r="E326" i="2"/>
  <c r="I325" i="2"/>
  <c r="H325" i="2"/>
  <c r="G325" i="2"/>
  <c r="F325" i="2"/>
  <c r="E324" i="2"/>
  <c r="E323" i="2"/>
  <c r="E322" i="2"/>
  <c r="E321" i="2"/>
  <c r="E320" i="2"/>
  <c r="I319" i="2"/>
  <c r="H319" i="2"/>
  <c r="G319" i="2"/>
  <c r="F319" i="2"/>
  <c r="E318" i="2"/>
  <c r="E316" i="2"/>
  <c r="E315" i="2"/>
  <c r="E314" i="2"/>
  <c r="I313" i="2"/>
  <c r="H313" i="2"/>
  <c r="G313" i="2"/>
  <c r="F313" i="2"/>
  <c r="E312" i="2"/>
  <c r="E311" i="2"/>
  <c r="E310" i="2"/>
  <c r="E309" i="2"/>
  <c r="E308" i="2"/>
  <c r="I307" i="2"/>
  <c r="H307" i="2"/>
  <c r="G307" i="2"/>
  <c r="F307" i="2"/>
  <c r="E306" i="2"/>
  <c r="E305" i="2"/>
  <c r="E304" i="2"/>
  <c r="E303" i="2"/>
  <c r="E302" i="2"/>
  <c r="I301" i="2"/>
  <c r="H301" i="2"/>
  <c r="G301" i="2"/>
  <c r="F301" i="2"/>
  <c r="E299" i="2"/>
  <c r="E298" i="2"/>
  <c r="E297" i="2"/>
  <c r="E296" i="2"/>
  <c r="E295" i="2"/>
  <c r="I294" i="2"/>
  <c r="H294" i="2"/>
  <c r="G294" i="2"/>
  <c r="F294" i="2"/>
  <c r="E293" i="2"/>
  <c r="E292" i="2"/>
  <c r="E291" i="2"/>
  <c r="E290" i="2"/>
  <c r="E289" i="2"/>
  <c r="I288" i="2"/>
  <c r="H288" i="2"/>
  <c r="G288" i="2"/>
  <c r="F288" i="2"/>
  <c r="E287" i="2"/>
  <c r="E286" i="2"/>
  <c r="E285" i="2"/>
  <c r="E284" i="2"/>
  <c r="E283" i="2"/>
  <c r="I282" i="2"/>
  <c r="H282" i="2"/>
  <c r="G282" i="2"/>
  <c r="F282" i="2"/>
  <c r="E281" i="2"/>
  <c r="E279" i="2"/>
  <c r="E278" i="2"/>
  <c r="E277" i="2"/>
  <c r="I276" i="2"/>
  <c r="H276" i="2"/>
  <c r="G276" i="2"/>
  <c r="F276" i="2"/>
  <c r="E275" i="2"/>
  <c r="E274" i="2"/>
  <c r="E273" i="2"/>
  <c r="E272" i="2"/>
  <c r="E271" i="2"/>
  <c r="I270" i="2"/>
  <c r="H270" i="2"/>
  <c r="G270" i="2"/>
  <c r="F270" i="2"/>
  <c r="E269" i="2"/>
  <c r="E268" i="2"/>
  <c r="E267" i="2"/>
  <c r="E266" i="2"/>
  <c r="E265" i="2"/>
  <c r="I264" i="2"/>
  <c r="H264" i="2"/>
  <c r="G264" i="2"/>
  <c r="F264" i="2"/>
  <c r="E263" i="2"/>
  <c r="E262" i="2"/>
  <c r="E261" i="2"/>
  <c r="E260" i="2"/>
  <c r="E259" i="2"/>
  <c r="I258" i="2"/>
  <c r="H258" i="2"/>
  <c r="G258" i="2"/>
  <c r="F258" i="2"/>
  <c r="E257" i="2"/>
  <c r="E256" i="2"/>
  <c r="E255" i="2"/>
  <c r="E254" i="2"/>
  <c r="E253" i="2"/>
  <c r="I252" i="2"/>
  <c r="H252" i="2"/>
  <c r="G252" i="2"/>
  <c r="F252" i="2"/>
  <c r="E251" i="2"/>
  <c r="E250" i="2"/>
  <c r="E249" i="2"/>
  <c r="E248" i="2"/>
  <c r="E247" i="2"/>
  <c r="I246" i="2"/>
  <c r="H246" i="2"/>
  <c r="G246" i="2"/>
  <c r="F246" i="2"/>
  <c r="E245" i="2"/>
  <c r="E244" i="2"/>
  <c r="E243" i="2"/>
  <c r="E242" i="2"/>
  <c r="E241" i="2"/>
  <c r="I240" i="2"/>
  <c r="H240" i="2"/>
  <c r="G240" i="2"/>
  <c r="F240" i="2"/>
  <c r="E239" i="2"/>
  <c r="E238" i="2"/>
  <c r="E237" i="2"/>
  <c r="E236" i="2"/>
  <c r="E235" i="2"/>
  <c r="I234" i="2"/>
  <c r="H234" i="2"/>
  <c r="G234" i="2"/>
  <c r="F234" i="2"/>
  <c r="E233" i="2"/>
  <c r="E232" i="2"/>
  <c r="E231" i="2"/>
  <c r="E230" i="2"/>
  <c r="E229" i="2"/>
  <c r="I228" i="2"/>
  <c r="H228" i="2"/>
  <c r="G228" i="2"/>
  <c r="F228" i="2"/>
  <c r="E227" i="2"/>
  <c r="E226" i="2"/>
  <c r="E225" i="2"/>
  <c r="E224" i="2"/>
  <c r="E223" i="2"/>
  <c r="I222" i="2"/>
  <c r="H222" i="2"/>
  <c r="G222" i="2"/>
  <c r="F222" i="2"/>
  <c r="E221" i="2"/>
  <c r="E220" i="2"/>
  <c r="E219" i="2"/>
  <c r="E218" i="2"/>
  <c r="E217" i="2"/>
  <c r="I216" i="2"/>
  <c r="H216" i="2"/>
  <c r="G216" i="2"/>
  <c r="F216" i="2"/>
  <c r="E215" i="2"/>
  <c r="E213" i="2"/>
  <c r="E212" i="2"/>
  <c r="E211" i="2"/>
  <c r="I210" i="2"/>
  <c r="H210" i="2"/>
  <c r="G210" i="2"/>
  <c r="F210" i="2"/>
  <c r="E209" i="2"/>
  <c r="E208" i="2"/>
  <c r="E207" i="2"/>
  <c r="I206" i="2"/>
  <c r="I205" i="2"/>
  <c r="H204" i="2"/>
  <c r="G204" i="2"/>
  <c r="F204" i="2"/>
  <c r="E203" i="2"/>
  <c r="E202" i="2"/>
  <c r="E201" i="2"/>
  <c r="E200" i="2"/>
  <c r="E199" i="2"/>
  <c r="I198" i="2"/>
  <c r="H198" i="2"/>
  <c r="G198" i="2"/>
  <c r="F198" i="2"/>
  <c r="E197" i="2"/>
  <c r="E196" i="2"/>
  <c r="E195" i="2"/>
  <c r="E194" i="2"/>
  <c r="E193" i="2"/>
  <c r="I192" i="2"/>
  <c r="H192" i="2"/>
  <c r="G192" i="2"/>
  <c r="F192" i="2"/>
  <c r="E191" i="2"/>
  <c r="E190" i="2"/>
  <c r="E189" i="2"/>
  <c r="E188" i="2"/>
  <c r="E187" i="2"/>
  <c r="I186" i="2"/>
  <c r="H186" i="2"/>
  <c r="G186" i="2"/>
  <c r="F186" i="2"/>
  <c r="E185" i="2"/>
  <c r="E184" i="2"/>
  <c r="E183" i="2"/>
  <c r="E182" i="2"/>
  <c r="E181" i="2"/>
  <c r="I180" i="2"/>
  <c r="H180" i="2"/>
  <c r="G180" i="2"/>
  <c r="F180" i="2"/>
  <c r="E179" i="2"/>
  <c r="E178" i="2"/>
  <c r="E177" i="2"/>
  <c r="E176" i="2"/>
  <c r="E175" i="2"/>
  <c r="I174" i="2"/>
  <c r="H174" i="2"/>
  <c r="G174" i="2"/>
  <c r="F174" i="2"/>
  <c r="E173" i="2"/>
  <c r="E172" i="2"/>
  <c r="E171" i="2"/>
  <c r="E170" i="2"/>
  <c r="E169" i="2"/>
  <c r="I168" i="2"/>
  <c r="H168" i="2"/>
  <c r="G168" i="2"/>
  <c r="F168" i="2"/>
  <c r="E167" i="2"/>
  <c r="E165" i="2"/>
  <c r="E164" i="2"/>
  <c r="E163" i="2"/>
  <c r="I162" i="2"/>
  <c r="H162" i="2"/>
  <c r="G162" i="2"/>
  <c r="F162" i="2"/>
  <c r="E161" i="2"/>
  <c r="E160" i="2"/>
  <c r="E159" i="2"/>
  <c r="E158" i="2"/>
  <c r="E157" i="2"/>
  <c r="I156" i="2"/>
  <c r="H156" i="2"/>
  <c r="G156" i="2"/>
  <c r="F156" i="2"/>
  <c r="F14" i="2" s="1"/>
  <c r="E153" i="2"/>
  <c r="E152" i="2"/>
  <c r="E151" i="2"/>
  <c r="E150" i="2"/>
  <c r="E149" i="2"/>
  <c r="H148" i="2"/>
  <c r="G148" i="2"/>
  <c r="F148" i="2"/>
  <c r="E147" i="2"/>
  <c r="E146" i="2"/>
  <c r="E145" i="2"/>
  <c r="E144" i="2"/>
  <c r="E143" i="2"/>
  <c r="I142" i="2"/>
  <c r="H142" i="2"/>
  <c r="G142" i="2"/>
  <c r="F142" i="2"/>
  <c r="E141" i="2"/>
  <c r="E140" i="2"/>
  <c r="E139" i="2"/>
  <c r="E138" i="2"/>
  <c r="E137" i="2"/>
  <c r="I136" i="2"/>
  <c r="H136" i="2"/>
  <c r="G136" i="2"/>
  <c r="F136" i="2"/>
  <c r="E135" i="2"/>
  <c r="E134" i="2"/>
  <c r="E133" i="2"/>
  <c r="E132" i="2"/>
  <c r="E131" i="2"/>
  <c r="I130" i="2"/>
  <c r="H130" i="2"/>
  <c r="G130" i="2"/>
  <c r="F130" i="2"/>
  <c r="E125" i="2"/>
  <c r="E124" i="2" s="1"/>
  <c r="I124" i="2"/>
  <c r="H124" i="2"/>
  <c r="G124" i="2"/>
  <c r="F124" i="2"/>
  <c r="I100" i="2"/>
  <c r="H100" i="2"/>
  <c r="G100" i="2"/>
  <c r="F100" i="2"/>
  <c r="E95" i="2"/>
  <c r="E94" i="2" s="1"/>
  <c r="I94" i="2"/>
  <c r="H94" i="2"/>
  <c r="G94" i="2"/>
  <c r="F94" i="2"/>
  <c r="E93" i="2"/>
  <c r="E92" i="2"/>
  <c r="E91" i="2"/>
  <c r="E90" i="2"/>
  <c r="E89" i="2"/>
  <c r="I88" i="2"/>
  <c r="H88" i="2"/>
  <c r="G88" i="2"/>
  <c r="F88" i="2"/>
  <c r="E87" i="2"/>
  <c r="E86" i="2"/>
  <c r="E85" i="2"/>
  <c r="E84" i="2"/>
  <c r="E83" i="2"/>
  <c r="I82" i="2"/>
  <c r="H82" i="2"/>
  <c r="G82" i="2"/>
  <c r="F82" i="2"/>
  <c r="E81" i="2"/>
  <c r="E80" i="2"/>
  <c r="E79" i="2"/>
  <c r="E78" i="2"/>
  <c r="E77" i="2"/>
  <c r="I76" i="2"/>
  <c r="H76" i="2"/>
  <c r="G76" i="2"/>
  <c r="F76" i="2"/>
  <c r="E75" i="2"/>
  <c r="E74" i="2"/>
  <c r="E73" i="2"/>
  <c r="E72" i="2"/>
  <c r="E71" i="2"/>
  <c r="I70" i="2"/>
  <c r="H70" i="2"/>
  <c r="G70" i="2"/>
  <c r="F70" i="2"/>
  <c r="E69" i="2"/>
  <c r="E67" i="2"/>
  <c r="E66" i="2"/>
  <c r="E65" i="2"/>
  <c r="I64" i="2"/>
  <c r="H64" i="2"/>
  <c r="G64" i="2"/>
  <c r="F64" i="2"/>
  <c r="I63" i="2"/>
  <c r="I11" i="2" s="1"/>
  <c r="E61" i="2"/>
  <c r="E60" i="2"/>
  <c r="I59" i="2"/>
  <c r="H58" i="2"/>
  <c r="G58" i="2"/>
  <c r="F58" i="2"/>
  <c r="E56" i="2"/>
  <c r="E55" i="2"/>
  <c r="E54" i="2"/>
  <c r="E53" i="2"/>
  <c r="E52" i="2"/>
  <c r="I51" i="2"/>
  <c r="H51" i="2"/>
  <c r="G51" i="2"/>
  <c r="F51" i="2"/>
  <c r="E50" i="2"/>
  <c r="E49" i="2"/>
  <c r="E48" i="2"/>
  <c r="E47" i="2"/>
  <c r="E46" i="2"/>
  <c r="I45" i="2"/>
  <c r="H45" i="2"/>
  <c r="G45" i="2"/>
  <c r="F45" i="2"/>
  <c r="E44" i="2"/>
  <c r="E43" i="2"/>
  <c r="E42" i="2"/>
  <c r="E41" i="2"/>
  <c r="E40" i="2"/>
  <c r="I39" i="2"/>
  <c r="H39" i="2"/>
  <c r="G39" i="2"/>
  <c r="F39" i="2"/>
  <c r="E37" i="2"/>
  <c r="E36" i="2"/>
  <c r="E35" i="2"/>
  <c r="E34" i="2"/>
  <c r="E33" i="2"/>
  <c r="I32" i="2"/>
  <c r="H32" i="2"/>
  <c r="G32" i="2"/>
  <c r="F32" i="2"/>
  <c r="E31" i="2"/>
  <c r="E30" i="2"/>
  <c r="E29" i="2"/>
  <c r="E28" i="2"/>
  <c r="E27" i="2"/>
  <c r="I26" i="2"/>
  <c r="H26" i="2"/>
  <c r="G26" i="2"/>
  <c r="F26" i="2"/>
  <c r="E25" i="2"/>
  <c r="E24" i="2"/>
  <c r="E23" i="2"/>
  <c r="E22" i="2"/>
  <c r="E21" i="2"/>
  <c r="I20" i="2"/>
  <c r="H20" i="2"/>
  <c r="G20" i="2"/>
  <c r="F20" i="2"/>
  <c r="E16" i="2"/>
  <c r="H6" i="2"/>
  <c r="I7" i="2" l="1"/>
  <c r="F13" i="2"/>
  <c r="F12" i="2"/>
  <c r="E32" i="2"/>
  <c r="E148" i="2"/>
  <c r="E392" i="2"/>
  <c r="E192" i="2"/>
  <c r="E88" i="2"/>
  <c r="E142" i="2"/>
  <c r="I8" i="2"/>
  <c r="E8" i="2" s="1"/>
  <c r="I14" i="2"/>
  <c r="E14" i="2" s="1"/>
  <c r="E368" i="2"/>
  <c r="E374" i="2"/>
  <c r="E76" i="2"/>
  <c r="E82" i="2"/>
  <c r="E404" i="2"/>
  <c r="E417" i="2"/>
  <c r="E423" i="2"/>
  <c r="I13" i="2"/>
  <c r="E240" i="2"/>
  <c r="E294" i="2"/>
  <c r="E228" i="2"/>
  <c r="E26" i="2"/>
  <c r="E51" i="2"/>
  <c r="E186" i="2"/>
  <c r="E70" i="2"/>
  <c r="E136" i="2"/>
  <c r="E162" i="2"/>
  <c r="E264" i="2"/>
  <c r="E282" i="2"/>
  <c r="E337" i="2"/>
  <c r="E362" i="2"/>
  <c r="E45" i="2"/>
  <c r="E174" i="2"/>
  <c r="H12" i="2"/>
  <c r="E59" i="2"/>
  <c r="E168" i="2"/>
  <c r="E252" i="2"/>
  <c r="E270" i="2"/>
  <c r="E325" i="2"/>
  <c r="E343" i="2"/>
  <c r="E246" i="2"/>
  <c r="E319" i="2"/>
  <c r="E398" i="2"/>
  <c r="E198" i="2"/>
  <c r="E180" i="2"/>
  <c r="E276" i="2"/>
  <c r="E156" i="2"/>
  <c r="E258" i="2"/>
  <c r="E331" i="2"/>
  <c r="E130" i="2"/>
  <c r="E234" i="2"/>
  <c r="E307" i="2"/>
  <c r="E386" i="2"/>
  <c r="E206" i="2"/>
  <c r="E350" i="2"/>
  <c r="E205" i="2"/>
  <c r="E216" i="2"/>
  <c r="E288" i="2"/>
  <c r="I204" i="2"/>
  <c r="E210" i="2"/>
  <c r="E356" i="2"/>
  <c r="E411" i="2"/>
  <c r="E39" i="2"/>
  <c r="E301" i="2"/>
  <c r="E380" i="2"/>
  <c r="E17" i="2"/>
  <c r="E11" i="2"/>
  <c r="E313" i="2"/>
  <c r="E222" i="2"/>
  <c r="G12" i="2"/>
  <c r="G6" i="2"/>
  <c r="E64" i="2"/>
  <c r="I58" i="2"/>
  <c r="F6" i="2"/>
  <c r="E20" i="2"/>
  <c r="E63" i="2"/>
  <c r="I12" i="2" l="1"/>
  <c r="E12" i="2" s="1"/>
  <c r="E7" i="2"/>
  <c r="E6" i="2" s="1"/>
  <c r="I6" i="2"/>
  <c r="E204" i="2"/>
  <c r="E58" i="2"/>
  <c r="E13" i="2"/>
  <c r="R301" i="2" l="1"/>
  <c r="R307" i="2"/>
  <c r="S301" i="2"/>
  <c r="S307" i="2"/>
  <c r="S12" i="2" s="1"/>
  <c r="T301" i="2"/>
  <c r="U301" i="2"/>
  <c r="Q302" i="2"/>
  <c r="Q301" i="2" s="1"/>
  <c r="U307" i="2"/>
  <c r="T307" i="2"/>
  <c r="T12" i="2" s="1"/>
  <c r="Q307" i="2"/>
  <c r="U51" i="2"/>
  <c r="U12" i="2" l="1"/>
  <c r="Q51" i="2"/>
  <c r="Q13" i="2"/>
  <c r="Q14" i="2"/>
  <c r="Q8" i="2"/>
  <c r="U15" i="2" l="1"/>
  <c r="Q15" i="2" s="1"/>
  <c r="U9" i="2"/>
  <c r="Q9" i="2" s="1"/>
  <c r="U39" i="2"/>
  <c r="Q39" i="2" s="1"/>
  <c r="U6" i="2" l="1"/>
  <c r="R16" i="2"/>
  <c r="Q16" i="2" s="1"/>
  <c r="R10" i="2"/>
  <c r="R6" i="2" s="1"/>
  <c r="Q178" i="2"/>
  <c r="R174" i="2"/>
  <c r="Q174" i="2" s="1"/>
  <c r="Q10" i="2" l="1"/>
  <c r="Q12" i="2"/>
  <c r="Q6" i="2"/>
  <c r="R12" i="2"/>
</calcChain>
</file>

<file path=xl/sharedStrings.xml><?xml version="1.0" encoding="utf-8"?>
<sst xmlns="http://schemas.openxmlformats.org/spreadsheetml/2006/main" count="697" uniqueCount="414">
  <si>
    <t>№ п/п</t>
  </si>
  <si>
    <t>Наименование мероприятия</t>
  </si>
  <si>
    <t>По годам</t>
  </si>
  <si>
    <t>Всего</t>
  </si>
  <si>
    <t>ОБ</t>
  </si>
  <si>
    <t>ФБ</t>
  </si>
  <si>
    <t>МБ</t>
  </si>
  <si>
    <t>ВБС</t>
  </si>
  <si>
    <t>-</t>
  </si>
  <si>
    <t>2021-2025</t>
  </si>
  <si>
    <t>А</t>
  </si>
  <si>
    <t>Мероприятия по развитию новой экономики</t>
  </si>
  <si>
    <t>1</t>
  </si>
  <si>
    <t>Развитие промышленных предприятий</t>
  </si>
  <si>
    <t>1.1.</t>
  </si>
  <si>
    <t>2021-2023</t>
  </si>
  <si>
    <t>1.2.</t>
  </si>
  <si>
    <t>1.3.</t>
  </si>
  <si>
    <t>2</t>
  </si>
  <si>
    <t>Развитие сельского хозяйства и аквакультуры</t>
  </si>
  <si>
    <t>2.1.</t>
  </si>
  <si>
    <t>3</t>
  </si>
  <si>
    <t>Развитие туризма и сферы услуг</t>
  </si>
  <si>
    <t>3.1.</t>
  </si>
  <si>
    <t>3.2.</t>
  </si>
  <si>
    <t>3.3.</t>
  </si>
  <si>
    <t>3.4.</t>
  </si>
  <si>
    <t>3.5.</t>
  </si>
  <si>
    <t>3.6.</t>
  </si>
  <si>
    <t>3.7.</t>
  </si>
  <si>
    <t>3.9.</t>
  </si>
  <si>
    <t>3.10.</t>
  </si>
  <si>
    <t>3.11.</t>
  </si>
  <si>
    <t>B</t>
  </si>
  <si>
    <t>Мероприятия по развитию инфраструктуры и городской среды</t>
  </si>
  <si>
    <t>4</t>
  </si>
  <si>
    <t>Развитие социальной сферы</t>
  </si>
  <si>
    <t>4.1.</t>
  </si>
  <si>
    <t>4.2.</t>
  </si>
  <si>
    <t>4.3.</t>
  </si>
  <si>
    <t>4.4.</t>
  </si>
  <si>
    <t>4.5.</t>
  </si>
  <si>
    <t>4.6.</t>
  </si>
  <si>
    <t>4.7.</t>
  </si>
  <si>
    <t>2021-2022</t>
  </si>
  <si>
    <t>4.9.</t>
  </si>
  <si>
    <t>4.10.</t>
  </si>
  <si>
    <t>4.11.</t>
  </si>
  <si>
    <t>2022-2024</t>
  </si>
  <si>
    <t>4.12.</t>
  </si>
  <si>
    <t>4.13.</t>
  </si>
  <si>
    <t>2023-2025</t>
  </si>
  <si>
    <t>4.14.</t>
  </si>
  <si>
    <t>2024-2025</t>
  </si>
  <si>
    <t>4.15.</t>
  </si>
  <si>
    <t>5</t>
  </si>
  <si>
    <t>Модернизация жилья и инженерной инфраструктуры</t>
  </si>
  <si>
    <t>5.1.</t>
  </si>
  <si>
    <t>5.2.</t>
  </si>
  <si>
    <t>2023-2024</t>
  </si>
  <si>
    <t>5.3.</t>
  </si>
  <si>
    <t>2021-2024</t>
  </si>
  <si>
    <t>5.4.</t>
  </si>
  <si>
    <t>5.5.</t>
  </si>
  <si>
    <t>5.6.</t>
  </si>
  <si>
    <t>2022-2025</t>
  </si>
  <si>
    <t>5.7.</t>
  </si>
  <si>
    <t>5.8.</t>
  </si>
  <si>
    <t>6</t>
  </si>
  <si>
    <t>Развитие городской среды</t>
  </si>
  <si>
    <t>6.1.</t>
  </si>
  <si>
    <t>6.2.</t>
  </si>
  <si>
    <t>6.3.</t>
  </si>
  <si>
    <t>6.4.</t>
  </si>
  <si>
    <t>6.5.</t>
  </si>
  <si>
    <t>6.6.</t>
  </si>
  <si>
    <t>6.7.</t>
  </si>
  <si>
    <t>7</t>
  </si>
  <si>
    <t>Развитие институтов и международное сотрудничество</t>
  </si>
  <si>
    <t>7.1.</t>
  </si>
  <si>
    <t>* ПАО ГМК "Норильский Никель": Поддержка проектного офиса (Развитие коммуникаций. Консолидация инструментов поддержки. Бизнес-кураторы. Консультационная помощь. Проект "Бизнес в школу"). Грантовый конкурс, поддержка социального предпринимательства, знакомство с лучшими практиками и тенденциями в сфере благотворительности и добровольчества</t>
  </si>
  <si>
    <t>7.2.</t>
  </si>
  <si>
    <t>7.3.</t>
  </si>
  <si>
    <t>ПАО ГМК "Норильский Никель"</t>
  </si>
  <si>
    <t>Министерство градостроительства и благоустройства Мурманской области</t>
  </si>
  <si>
    <t>Министерство строительства Мурманской области</t>
  </si>
  <si>
    <t>ООО "Мурманский абразивный завод"</t>
  </si>
  <si>
    <t xml:space="preserve"> АНО "Центр социальных проектов "Вторая школа"</t>
  </si>
  <si>
    <t>Администрация Печенгского муниципального округа</t>
  </si>
  <si>
    <t>Министерство здравоохранения Мурманской области</t>
  </si>
  <si>
    <t xml:space="preserve"> Министерство энергетики и жилищно-коммунального хозяйства Мурманской области</t>
  </si>
  <si>
    <t>Комитет по туризму Мурманской области</t>
  </si>
  <si>
    <t>Министерство образования и науки Мурманской области</t>
  </si>
  <si>
    <t>4.16.</t>
  </si>
  <si>
    <t xml:space="preserve">ГАПОУ МО "Печенгский политехнический техникум"
</t>
  </si>
  <si>
    <t>ИОГВ МО, координирующий реализацию мероприятия</t>
  </si>
  <si>
    <t>Планируемые объемы и источники финансирования (тыс. руб.)</t>
  </si>
  <si>
    <t>Планируемый период выполнения мероприятия</t>
  </si>
  <si>
    <t>Описание результата реализации мероприятия</t>
  </si>
  <si>
    <t>Ответственный за результат от реализации мероприятия</t>
  </si>
  <si>
    <t>Участники реализации мероприятия и предполагаемые механизмы его реализации</t>
  </si>
  <si>
    <t xml:space="preserve">Министерство развития Арктики и экономики
Мурманской области </t>
  </si>
  <si>
    <t>Министерство развития Арктики и экономики Мурманской области</t>
  </si>
  <si>
    <t>Министерство спорта 
Мурманской области</t>
  </si>
  <si>
    <t>Предприниматель А. Чернышев</t>
  </si>
  <si>
    <t>Предприниматель И. Ташова</t>
  </si>
  <si>
    <t>Предприниматель В. Матвеенко</t>
  </si>
  <si>
    <t>* Министерство здравоохранения Мурманской области,
ГОБУЗ "Печенгская ЦРБ"  в рамках реализации региональной программы  Мурманской области "Модернизация первичного звена здравоохранения"</t>
  </si>
  <si>
    <t>* Министерство здравоохранения Мурманской области,
ГОБУЗ "Печенгская ЦРБ" в рамках реализации региональной программы  Мурманской области "Модернизация первичного звена здравоохранения"</t>
  </si>
  <si>
    <t>* ГОКУ "Управление капитального строительства Мурманской области" в рамках реализации региональной программы  Мурманской области "Модернизация первичного звена здравоохранения"</t>
  </si>
  <si>
    <t>2021-2026</t>
  </si>
  <si>
    <t>Министерство культуры Мурманской области</t>
  </si>
  <si>
    <t>* Администрация Печенгского муниципального округа
* Министерство культуры Мурманской области</t>
  </si>
  <si>
    <t xml:space="preserve">Проведение ремонта 1 этажа в МБУ ДО "Детская художественная кола № 1" в н.п. Никель </t>
  </si>
  <si>
    <t xml:space="preserve">Проведение ремонта МБУ ДО «Детская художественная школа № 2» г.п. Заполярный </t>
  </si>
  <si>
    <t xml:space="preserve">Проведение ремонта МБУДО
«Детская музыкальная школа № 1» п. Никель </t>
  </si>
  <si>
    <t>Приобретение музыкальных инструментов в МБУДО "Детская музыкальная школа № 3" в п. Спутник,  МБУДО "ДМШ № 1" в п. Никель, МБУДО "ДМШ № 2" в г.п. Заполярный (рояль Kawai GL-10 M/PEP - 1 шт., пианино Н. Рубинштейн HP-121 - 2 шт., фортепиано "Михаил Глинка" - 2 шт.)</t>
  </si>
  <si>
    <t>* Министерство градостроительства и благоустройства Мурманской области: финансирование работ по благоустройству территории по государственной программе "Формирование современной городской среды Мурманской области"</t>
  </si>
  <si>
    <t>6.8.</t>
  </si>
  <si>
    <t>2022-2023</t>
  </si>
  <si>
    <t xml:space="preserve">всего </t>
  </si>
  <si>
    <t>ООО "ДСИ Техно"</t>
  </si>
  <si>
    <t>ООО "Русский Лосось"</t>
  </si>
  <si>
    <t xml:space="preserve">
ООО "Валла-Тунтури"</t>
  </si>
  <si>
    <t>ООО "Студеный берег"</t>
  </si>
  <si>
    <t>3.12.</t>
  </si>
  <si>
    <t>ООО "Гольфстрим51"</t>
  </si>
  <si>
    <t>3.13.</t>
  </si>
  <si>
    <t>ООО "БаренцДом"</t>
  </si>
  <si>
    <t>3.14.</t>
  </si>
  <si>
    <t>2022-2026</t>
  </si>
  <si>
    <t>ООО "Северная усадьба рыбака"</t>
  </si>
  <si>
    <r>
      <t xml:space="preserve">ИТОГО ПО ПРОГРАММЕ 
</t>
    </r>
    <r>
      <rPr>
        <sz val="8"/>
        <color indexed="8"/>
        <rFont val="Arial"/>
        <family val="2"/>
        <charset val="204"/>
      </rPr>
      <t>(без учета туркластера "Валла-Тунтури")</t>
    </r>
    <r>
      <rPr>
        <b/>
        <sz val="8"/>
        <color indexed="8"/>
        <rFont val="Arial"/>
        <family val="2"/>
        <charset val="204"/>
      </rPr>
      <t xml:space="preserve"> </t>
    </r>
  </si>
  <si>
    <t>Проведение ремонта помещений МБУК "Дворец культуры "Восход" (сельского клуба в п. Раякоски)</t>
  </si>
  <si>
    <t>* Администрация Печенгского муниципального округа: разработка проектно-сметной документации. Подготовка заявки в Министерство градостроительства и благоустройства  Мурманской области на софинансирование благоустройства территории. Софинансирование и контроль реализации проекта. 
* Министерство градостроительства и благоустройства Мурманской области: Финансирование в рамках государственной программы "Формирование современной городской среды Мурманской области"</t>
  </si>
  <si>
    <t>2.3.</t>
  </si>
  <si>
    <t>3.8.</t>
  </si>
  <si>
    <t>4.17.</t>
  </si>
  <si>
    <t>4.18.</t>
  </si>
  <si>
    <t>4.19.</t>
  </si>
  <si>
    <t>4.20.</t>
  </si>
  <si>
    <t>4.21.</t>
  </si>
  <si>
    <t>4.22.</t>
  </si>
  <si>
    <t>Министерство строительства
Мурманской области</t>
  </si>
  <si>
    <t>4.23.</t>
  </si>
  <si>
    <t>4.24.</t>
  </si>
  <si>
    <t>6.9.</t>
  </si>
  <si>
    <t>6.10.</t>
  </si>
  <si>
    <t xml:space="preserve">Министерство развития Арктики  экономики Мурманской области </t>
  </si>
  <si>
    <t xml:space="preserve">Министерство транспорта и дорожного хозяйства Мурманской области </t>
  </si>
  <si>
    <t xml:space="preserve">Министерство транспорта и дорожного хозяйства Мурманской области, Министерство развития Арктики и экономики
Мурманской области </t>
  </si>
  <si>
    <t>Министерство природных ресурсов, экологии и рыбного хозяйства Мурманской области</t>
  </si>
  <si>
    <t xml:space="preserve"> 
Комитет по туризму Мурманской области, Министерство развития Арктики и экономики
Мурманской области </t>
  </si>
  <si>
    <t xml:space="preserve"> 
Комитет по туризму Мурманской области, Министерство развития Арктики  экономики Мурманской области </t>
  </si>
  <si>
    <t xml:space="preserve"> 
Комитет по туризму Мурманской области </t>
  </si>
  <si>
    <t xml:space="preserve">Комитет по туризму Мурманской области </t>
  </si>
  <si>
    <t xml:space="preserve">Комитет по туризму Мурманской области, Министерство развития Арктики и экономики Мурманской области </t>
  </si>
  <si>
    <t>Комитет по туризму Мурманской области,
Министерство развития Арктики и экономики Мурманской области</t>
  </si>
  <si>
    <t xml:space="preserve">
ООО "ФишФарм"</t>
  </si>
  <si>
    <t xml:space="preserve">
ООО "Полярия"</t>
  </si>
  <si>
    <t xml:space="preserve">
ООО "Ивекта Групп"</t>
  </si>
  <si>
    <t xml:space="preserve">
ООО "Золото Арктики"</t>
  </si>
  <si>
    <t xml:space="preserve">
ИП Радкевич З.Б.</t>
  </si>
  <si>
    <t xml:space="preserve">
Администрация Печенгского муниципального округа</t>
  </si>
  <si>
    <t xml:space="preserve">
2021-2023</t>
  </si>
  <si>
    <t>Приложение 
к распоряжению Губернатора 
Мурманской области                           
от _______________ № _____</t>
  </si>
  <si>
    <t>• Построен завод по производству шлаков гранулированных с выводом продукции на европейский рынок.
• Создано рабочих мест к 2025 г.: до 10</t>
  </si>
  <si>
    <t>* Создано предприятие по смешиванию, фасовке и упаковке синтетических смол и двухкомпонентного полиэфирного состава в ампулах для механизированного крепления на базе существующего здания авторемонтной мастерской (реконструкция).
* Создано 34 новых рабочих места в 2023 г.</t>
  </si>
  <si>
    <t>• Построен эко-завод с производством архитектурных форм из вторсырья от 50 объектов в месяц.
• В качестве сырья используются собираемые на территории округа отходы полимеров, полиэтилена, полипропилена и др.
• Создано рабочих мест к 2025 г.: до 10</t>
  </si>
  <si>
    <t>* Построена фабрика: производственное здание с линией по убою и переработке атлантического лосося, очистные сооружения для очистки всех сточных вод с комплекса сооружений и сопутствующие сооружения.
* Создано 44 новых рабочих места в 2022 г.</t>
  </si>
  <si>
    <t>• Создано рыбоводное хозяйство по индустриальному выращиванию холодноводных рыб (форель радужная) на территории Печенгского района Мурманской области в акватории озера Алла-Аккаярви.
• Создано рабочих мест к 2025 г.: до 14</t>
  </si>
  <si>
    <t>* Создана туристическо-рекреационная зона мирового уровня на Кольском полуострове, объединяющая различные достопримечательности полуострова и позволяющая развить различные виды туризма - экспедиционный, круизный, спортивный, познавательный, исторический и промышленный. Зона включает 2 туристические деревни с отелями 3,4 и 5 звезд, глэмпинги, горнолыжный комплекс, аквацентр, канатную дорогу. На курорте гости смогут познакомиться с красивейшей природой Кольского полуострова, пройдя 180 км пешеходных маршрутов, порыбачить, заночевать под Северным сиянием в комфортных глэмпингах. 
* Создано 41 новое рабочее место к 2026 году.
* Общий заявленный объем инвестиций по проекту в период реализации 2020 - 2026 годы составляет 27 786 031,0 тыс. рублей. Объем инвестиций в рамках реализации программы -  18 783 429,0 тыс. рублей (2020 г. - 175 077,0 тыс.руб., 2021 г. - 480 000,0 тыс.руб., 2022 г. - 2 103 994,0 тыс.руб., 2023 г. - 4 755 735,0 тыс.руб., 2024 г. - 5 643 566,0 тыс.руб., 2025 г. - 5 800 134,0 тыс.руб., 2026 г. - 8 827 525,0 тыс.руб.).
На 01.01.2022  сумма фактических инвестиций в проект составила 899 149,97225 тыс.руб., создано 4 р.м.</t>
  </si>
  <si>
    <t>* ПАО ГМК "Норильский Никель": разработка концепции, проектно-сметной документации. Строительство объектов размещения, развитие туристических маршрутов и горнолыжного центра.
* Администрация Печенгского муниципального округа, Комитет по туризму Мурманской области: подготовка заявки по включению мероприятий в национальный проект "Туризм и индустрия гостеприимства" (после утверждения национального проекта).
* Минобороны России, ФСБ России: предоставление участков земель обороны и безопасности для развития туристического кластера 9при необходимости).
* Ростуризм: Софинансирование мероприятий по развитию объектов туристического кластера.
* Минтранс России: Софинансирование мероприятий по развитию объектов транспортной инфраструктуры</t>
  </si>
  <si>
    <t>• Созданы якорные объекты Парка: горнолыжный центр, центр водных видов спорта, тематический полигон.
• Туристический поток: до 90 тыс. посетителей в год (в том числе за счет реализации связанных мероприятий в сфере туризма).
• Совокупная выручка инвестиционных проектов: до 175 млн. руб. в год с 2026 года.
• Создано до 150 рабочих мест в якорных объектах.
• Создано (сохранено) до 350 рабочих мест в торговле и сфере обслуживания.
• Потенциальный объем налоговых поступлений: до 40 млн. руб. в год по УСН (до 7 млн. в течение льготного периода), до 30 млн. руб. в год по НДФЛ</t>
  </si>
  <si>
    <t>* ПАО ГМК "Норильский Никель": разработка концепции Парка. Подготовка и реализация инвестиционного проекта. Привлечение соинвесторов и операторов. Продвижение бренда территории. Организационная поддержка со стороны проектного офиса АНО "Центр социальных проектов Печенгского района "Вторая школа".
*Организационная поддержка со стороны Печенгского муниципального округа и Комитета по туризму Мурманской области, совместная подготовка заявки по включению мероприятий в национальный проект "Туризм и индустрия гостеприимства".
* Комитет по туризму Мурманской области: продвижение турпродукта Печенгского округа в системе туристических маршрутов региона.
*Министерство развития Арктики и экономики Мурманской области: предоставление субсидий субъектам малого и среднего предпринимательства в туриндустрии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
* Государственная корпорация развития "ВЭБ.РФ": предоставление беспроцентных займов инвесторам</t>
  </si>
  <si>
    <t>• Воссозданы здания в историческом квартале Никеля в районе ул. Бабикова общей площадью 3 тыс. кв. м для размещения объектов торговли, общепита и апартаментов.
• Выполнено благоустройство территории, созданы арт-объекты и нестационарные объекты торговли.
• Выручка от сдачи в аренду недвижимости: до 18 млн. руб. в год;
• Создано до 60 рабочих мест.
• Срок окупаемости инвестиционного проекта: от 5 до 10 лет</t>
  </si>
  <si>
    <t>* ПАО ГМК "Норильский Никель": подготовка и реализация инвестиционного проекта. Привлечение соинвесторов и операторов.  Предоставление беспроцентных займов инвесторам с целью строительства коммерческих помещений (гостиница). 
* Администрация Печенгского муниципального округа: предоставление земельных участков для развития территории. Подача заявки для участия в рейтинговом голосовании по отбору общественных территорий, благоустройство которых планируется в 2023 году (федеральный конкурс).
* Министерство развития Арктики и экономики Мурманской области: предоставление субсидий субъектам малого и среднего предпринимательства в туриндустрии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
* Государственная корпорация развития "ВЭБ.РФ": софинансирование беспроцентных займов для субъектов малого и среднего предпринимательства</t>
  </si>
  <si>
    <t>• Отремонтировано помещение площадью 30 кв.м по адресу: ул. Сидоровича, 4.
• Организованы информационные услуги для туристов.
• Создано рабочих мест к 2025 г.: до 5</t>
  </si>
  <si>
    <t>* ПАО ГМК "Норильский Никель": реализация проекта в рамках программ АНО "Центр социальных проектов Печенгского района "Вторая школа".
* Администрация Печенгского муниципального округа: предоставление помещений и земельного участка для реализации проекта.  
* Комитет по туризму Мурманской области: информационное взаимодействие с туристско-информационным центром Печенгского муниципального округа</t>
  </si>
  <si>
    <t>• Построен отель по франшизе на 21 номер, включая полноценное кафе для проживающих в отеле и жителей города, экскурсионное бюро.
• Создано рабочих мест к 2025 г.: до 10</t>
  </si>
  <si>
    <t>• Построен многофункциональный комплекс на федеральной трассе, включающий автозаправочную станцию и электрозаправочную станцию (для заправки электрокаров), кафе, магазин, сувенирную лавку, автомойку самообслуживания, узел связи, санузел, фотозону, сектор туристической навигации.
• Создано рабочих мест к 2025 г.: до 10</t>
  </si>
  <si>
    <t>• Построена туристическая база с организацией туров отдыха по принципу "все включено".
• Создано рабочих мест к 2025 г.: до 21</t>
  </si>
  <si>
    <t>• Организовано кафе на колесах с приготовлением комплексных обедов и выпечки.
• Создано рабочих мест к 2025 г.: до 10</t>
  </si>
  <si>
    <t>* ИП И.И. Ташова: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t>
  </si>
  <si>
    <t>• Организована кондитерская-пекарня на 15 посадочных мест с детской игровой зоной.
• Создано рабочих мест к 2025 г.: до 10</t>
  </si>
  <si>
    <t>* ИП Радкевич З.Б.: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t>
  </si>
  <si>
    <t>* А. Чернышев: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t>
  </si>
  <si>
    <t>• Организованы мобильные точки общественного питания в местах проведения досуга населения и удаленных населенных пунктах Печенгского района.
• Создано рабочих мест к 2022 г.: до 21</t>
  </si>
  <si>
    <t>* Построены 12 деревянных домов и 6 глэмпингов, окруженных современной инфраструктурой (площадки для спорта, ресторан, баня).
* Создано 45 новых рабочих мест к концу 2023 г.</t>
  </si>
  <si>
    <t>* Построено административное здание для приема туристов с чайно-кофейной зоной и магазином сопутствующих товаров.
* Создано 1 новое рабочее место</t>
  </si>
  <si>
    <t>* Построен туристический комплекс: административное здание, 8 гостевых домов, объекты инфраструктуры (генераторная, насосная)
* Создано 5 новых рабочих мест в 2026 г.</t>
  </si>
  <si>
    <t xml:space="preserve">Разработана программа  развития системы здравоохранения Печенгского муниципального округа.                                                                В рамках разработанной программы проработаны вопросы:
• формирования оптимальной структуры ГОБУЗ "Печенгская ЦРБ" и рациональной маршрутизации пациентов;
• обеспечения кадрами;
• сокращения неэффективных расходов медицинской организации;
• формирования плана основных мероприятий, направленных на обеспечение удовлетворенности жителей Печенгского района качеством оказания медицинской помощи </t>
  </si>
  <si>
    <t>* ПАО ГМК "Норильский Никель": Финансирование разработки программы, экспертное сопровождение.
* Министерство здравоохранения Мурманской области:  экспертное сопровождение</t>
  </si>
  <si>
    <t xml:space="preserve">
• ГОБУЗ "Печенгская ЦРБ" оснащена медицинским оборудованием в соответствии с порядками оказания медицинской помощи, созданы  условия оказания медицинской помощи</t>
  </si>
  <si>
    <t>• Проведен капитальный ремонт поликлиники г. Заполярного.
• Приведено в соответствие с требованиями действующих нормативных актов состояние здания и помещений подразделения ГОБУЗ "Печенгская ЦРБ", созданы условия оказания медицинской помощи</t>
  </si>
  <si>
    <t>• Построен ФАП в соответствии с действующими требованиями.
• Созданы условия для оказания медицинской помощи  жителям поселка Корзуново</t>
  </si>
  <si>
    <t>• Построен ФАП в соответствии с действующими требованиями.
• Созданы условия для оказания медицинской помощи  жителям населенного пункта Лиинахамари</t>
  </si>
  <si>
    <t>• Построена модульная амбулатория в соответствии с действующими требованиями.
• Созданы условия для оказания медицинской помощи  жителям поселка городского типа Печенга</t>
  </si>
  <si>
    <t>• Построен ФАП в соответствии с действующими требованиями.
• Созданы условия для оказания медицинской помощи  жителям населенного пункта Раякоски</t>
  </si>
  <si>
    <t>4.8.</t>
  </si>
  <si>
    <t>• Построен ФАП в соответствии с действующими требованиями.
• Созданы условия для оказания медицинской помощи  жителям населенного пункта Спутник</t>
  </si>
  <si>
    <t>• Реализован проект "Перемена" (созданы условия для профессионального и личностного роста специалистов сферы образования).
• Проведен инженерный марафон Imake для стимулирования научно-технического творчества у детей.
• Выполнены меры по энергосбережению и обеспечению безопасности СОШ № 1, 7, 20</t>
  </si>
  <si>
    <t>* ПАО ГМК "Норильский Никель": поддержка проектов по развитию образования. Софинансирование ремонтных работ – в рамках соглашения с Правительством Мурманской области</t>
  </si>
  <si>
    <t>* Администрация Печенгского муниципального округа: сопровождение и оказание содействия в реализации проекта;            * ПАО ГМК "Норильский Никель": Разработка стратегии развития Печенгского политехнического техникума. Подготовка проектно-сметной документации. Софинансирование работ по реконструкции здания
* Министерство образования и науки Мурманской области: организация предоставления среднего профессионального образования, включая обеспечение государственных гарантий реализации права на получение общедоступного и бесплатного среднего профессионального образования. Заявки на конкурсы в рамках нацпроекта направляют образовательные организации. 
* ГАПОУ МО "ППТ" - создание современных мастерских, оборудованных по стандартам Ворлдскиллс, по компетенциям Электромонтаж и Обработка листового металла в рамках реализации федерального и регионального проектов "Молодые профессионалы (повышение конкурентоспособности профессионального образования)" Национального проекта "Образование".
* По итогам разработки стратегии софинансирование работ по реконструкции здания</t>
  </si>
  <si>
    <t>• Выполнена реконструкция здания, в том числе функциональное переустройство помещений с учетом актуальных потребностей.
• Созданы возможности для проведения международных конференций и фестивалей.
• Уровень удовлетворенности жителей пгт Никель культурно-досуговыми возможностями вырос с 30 до 55 %</t>
  </si>
  <si>
    <t>• Выполнена реконструкция и оснащение концертного зала, ремонт внутренних помещений, реконструкция системы вентиляции и кондиционирования.
• Созданы условия для проведения крупных культурно-досуговых мероприятий и фестивалей, в том числе международных.
• Оборудован молодежный центр.
• Уровень удовлетворенности жителей г. Заполярного качеством культурно-досуговой сферы вырос с 27 до 55 %</t>
  </si>
  <si>
    <r>
      <t>* ПАО ГМК "Норильский Никель": софинансирование подготовки концепции и проектно-сметной документации. Софинансирование реконструкции и технического оснащения Дворца культуры. Предоставление грантов для реализации социокультурных проектов.
* Администрация Печенгского муниципального округа: 	организация разработки проектно-сметной документации. Подготовка и сопровождение заявки в Министерство культуры Мурманской области, Министерство строительства Мурманской области, Минкульт России, федеральные институты развития.
* Министерство строительства</t>
    </r>
    <r>
      <rPr>
        <sz val="8"/>
        <color indexed="10"/>
        <rFont val="Arial"/>
        <family val="2"/>
        <charset val="204"/>
      </rPr>
      <t xml:space="preserve"> </t>
    </r>
    <r>
      <rPr>
        <sz val="8"/>
        <rFont val="Arial"/>
        <family val="2"/>
        <charset val="204"/>
      </rPr>
      <t>Мурманской области: софинансирование работ по реконструкции в рамках регионального проекта "Культурная среда".
* Минкульт России: предоставление субсидии на ремонт и укрепление материально-технической базы Дворца культуры.
* Государственная корпорация развития "ВЭБ.РФ": софинансирование реконструкции Дворца культуры в рамках программы предоставления субсидий на реконструкцию социальных объектов в моногородах</t>
    </r>
  </si>
  <si>
    <t>* Проведен капитальный ремонт здания библиотеки и детской школы искусств по ул. Новой, дом 4 в п. Спутник.
* Улучшено предоставление услуг в сфере культуры, а также обеспечены разнообразные формы досуга для жителей поселка и близлежащих населенных пунктов</t>
  </si>
  <si>
    <t>* Министерство строительства Мурманской области: софинансирование работ по государственной программе Мурманской области "Комфортное жилье и городская среда".
* Минвостокразвития России: предоставление субсидии в рамках Плана социально-экономического развития ЗАТО и населенных пунктов с дислокацией воинских формирований</t>
  </si>
  <si>
    <t>Проведение ремонта помещений сельской библиотеки - филиала № 6 МБКПУ "Печенгское МБО" в с.п. Корзуново</t>
  </si>
  <si>
    <t xml:space="preserve">Проведение ремонта МБУ ДО "Детская музыкальная школа № 2" в г.п. Заполярный (ремонт центрального крыльца, фасада) </t>
  </si>
  <si>
    <t>• Построены здание спортивного комплекса и прилегающие к нему плоскостные сооружения.
• Численность занимающихся спортом пгт Никель увеличилась на 30 % от уровня 2019 года.
• Уровень удовлетворенности жителей пгт Никель возможностями для занятий спортом вырос с 76 до 85 %, возможностями для дополнительного образования: с 81 до 85 %</t>
  </si>
  <si>
    <t xml:space="preserve">* Администрация Печенгского муниципального округа: разработка проектно-сметной документации. Подготовка и сопровождение заявки в Министерство спорта Мурманской области.
* Министерство спорта Мурманской области: включение мероприятия в государственную программу Мурманской области «Физическая культура и спорт».
* Министерство строительства Мурманской области: софинансирование работ по капитальному ремонту лыжной трассы в рамках субсидии муниципальному образованию из областного бюджета.
</t>
  </si>
  <si>
    <t xml:space="preserve">•  Выполнен капитальный ремонт лыжной трассы в г. Заполярном; 
•  Численность занимающихся спортом в г. Заполярном увеличилась на 30 % от уровня 2019 года; 
•  Уровень удовлетворенности жителей г. Заполярном возможностями для занятий спортом вырос с 56 до 75 %
</t>
  </si>
  <si>
    <t>* ПАО ГМК "Норильский Никель": софинансирование подготовки концепции и проектно-сметной документации. Софинансирование технического оснащения спорткомплекса.
* Администрация Печенгского муниципального округа: организация разработки проектно-сметной документации. Подготовка и сопровождение заявки в Министерство спорта Мурманской области.
* Министерство спорта Мурманской области: софинансирование работ по реконструкции спорткомплекса в рамках регионального проекта "Спорт – норма жизни". Сопровождение заявки в Минспорт России.
* Минспорт России: предоставление субсидии на реконструкцию спорткомплекса и установку искусственного покрытия на футбольном поле в рамках федеральной программы "Развитие физической культуры и спорта"</t>
  </si>
  <si>
    <t>• Выполнена реконструкция здания спорткомплекса "Строитель" и стадиона, благоустройство прилегающей парковой зоны.
• Численность занимающихся спортом в г. Заполярном увеличилась на 30 % от уровня 2019 года.
• Уровень удовлетворенности жителей г. Заполярном возможностями для занятий спортом вырос с 56 до 75 %</t>
  </si>
  <si>
    <t>• Проведен капитальный ремонт зданий спортивного центра по ул. Новой, дом 6, в п. Спутник.
• Обеспечена организация досуга жителей поселка и близлежащих населенных пунктов, а также доступность занятий физической культурой и спортом для всех категорий граждан.
• Увеличена единовременная пропускная способность объектов спорта в муниципальном образовании на 12 человек, создано не менее 3 новых рабочих мест</t>
  </si>
  <si>
    <t>* Министерство строительства Мурманской области: софинансирование работ по благоустройству по государственной программе Мурманской области "Комфортное жилье и городская среда".
* Минвостокразвития России: предоставление субсидии в рамках Плана социально-экономического развития ЗАТО и населенных пунктов с дислокацией воинских формирований</t>
  </si>
  <si>
    <t>В рамках программы реализации мастер-плана пгт Никель в части модернизации жилой застройки проработаны:
• организационно-правовые вопросы расселения жилого фонда, сноса избыточных многоквартирных домов и предоставления гражданам комфортного жилья;
• вопросы повышения инвестиционной привлекательности жилья, разработки финансовых инструментов привлечения инвестиций;
• адресный список подлежащих сносу и реконструкции многоквартирных жилых домов;
• эффекты от реализации программы;
• подготовлена предпроектная документация</t>
  </si>
  <si>
    <t>* ПАО ГМК "Норильский Никель": финансирование разработки программы.
* Министерство строительства Мурманской области: проработка источников финансирования со стороны областного и федерального бюджета, экспертное сопровождение.
* Администрация Печенгского муниципального округа: экспертное сопровождение в части программы расселения граждан из аварийного жилья и сноса многоквартирных домов</t>
  </si>
  <si>
    <t>В рамках программы реализации мастер-плана г. Заполярного в части модернизации жилой застройки проработаны:
• организационно-правовые вопросы расселения жилого фонда, сноса избыточных многоквартирных домов и предоставления гражданам комфортного жилья;
• вопросы повышения инвестиционной привлекательности жилья, разработки финансовых инструментов привлечения инвестиций;
• адресный список подлежащих реконструкции многоквартирных жилых домов;
• эффекты от реализации программы;
• подготовлена предпроектная документация</t>
  </si>
  <si>
    <t>• Произведен снос аварийных зданий площадью до 80 тыс. кв. м.
• Осуществлен вывоз строительного мусора, выполнена рекультивация территории для последующего размещения новых зданий, сооружений, общественных пространств.
• Улучшен внешний облик пгт Никель и г. Заполярного</t>
  </si>
  <si>
    <t>* ПАО ГМК "Норильский Никель": финансирование работ по сносу аварийных зданий, вывозу строительного мусора.
* Администрация Печенгского муниципального округа: выполнение работ по рекультивации освобожденной территории, предоставление участков для размещения новых объектов капитального строительства и общественных пространств</t>
  </si>
  <si>
    <t>* Министерство строительства Мурманской области: софинансирование работ по благоустройству по государственной программе Мурманской области "Комфортное жилье и городская среда";
* Минвостокразвития России: предоставление субсидии в рамках Плана социально-экономического развития ЗАТО и населенных пунктов с дислокацией воинских формирований. Изменения будут внесены на основании письма (исх. № 07-02/638-ВС от 11.02.2021)</t>
  </si>
  <si>
    <t>• Жители поселка обеспечены надежным теплоснабжением.
• Общее снижение издержек на теплоснабжение пгт. Никель.
• Снижена себестоимость производства тепловой энергии.
• Снижены расходов бюджета на предоставление субсидии эксплуатирующей организации до 200 млн. руб. в год.
• Повышен уровень удовлетворенности жителей пгт. Никель качеством коммунальных услуг с 32 до 55 %</t>
  </si>
  <si>
    <t>* ПАО ГМК "Норильский Никель": софинансирование разработки проектно-сметной документации. Предоставление беспроцентного займа инвестору на реконструкцию системы теплоснабжения.
* Администрация Печенгского муниципального округа: корректировка схемы теплоснабжения. Подготовка и сопровождение заявки в Корпорацию развития Мурманской области, Министерство энергетики и жилищно-коммунального хозяйства Мурманской области и Фонд развития моногородов. Заключение концессионного соглашения.
* Министерство энергетики и жилищно-коммунального хозяйства Мурманской области: заключение концессионного соглашения. Сопровождение заявки в Государственная корпорация развития "ВЭБ.РФ".
* Государственная корпорация развития "ВЭБ.РФ": предоставление субсидии на проведение реконструкции объектов теплоснабжения</t>
  </si>
  <si>
    <t>• Проведена реконструкция магистрального водовода из оз. Лучломполо, системы водоподготовки и водопроводных сетей.
• Потери воды снижены на 50 %.
• Уровень удовлетворенности жителей пгт. Никель качеством коммунальных услуг вырос с 32 до 55 %</t>
  </si>
  <si>
    <t>* ПАО ГМК "Норильский Никель": финансирование разработки проектно-сметной документации. Предоставление беспроцентного займа инвестору на реконструкцию системы водоснабжения.
* Администрация Печенгского муниципального округа: корректировка схемы водоснабжения и водоотведения. Подготовка и сопровождение заявки в Корпорацию развития Мурманской области, Министерство энергетики и жилищно-коммунального хозяйства Мурманской области и федеральные институты развития. Заключение концессионного соглашения.
* Министерство энергетики и жилищно-коммунального хозяйства Мурманской области: заключение концессионного соглашения. Сопровождение заявки в федеральные институты развития.
* ВЭБ. РФ: предоставление субсидии на проведение реконструкции объектов водоснабжения</t>
  </si>
  <si>
    <t>• Выполнена реконструкция канализационных очистных сооружений.
• Качество сточных вод после очистки соответствует действующим нормативам</t>
  </si>
  <si>
    <t>* ПАО ГМК "Норильский Никель": финансирование разработки проектно-сметной документации. Предоставление беспроцентного займа инвестору на реконструкцию системы водоотведения.
* Администрация Печенгского муниципального округа: корректировка схемы водоснабжения и водоотведения. Подготовка и сопровождение заявки в Корпорацию развития Мурманской области, Министерство энергетики и жилищно-коммунального хозяйства Мурманской области и федеральные институты развития. Заключение концессионного соглашения.
* Министерство энергетики и жилищно-коммунального хозяйства Мурманской области: заключение концессионного соглашения. Сопровождение заявки в федеральные институты развития.
* Государственная корпорация развития "ВЭБ.РФ": предоставление субсидии на проведение реконструкции канализационных очистных сооружений</t>
  </si>
  <si>
    <t>* ПАО ГМК "Норильский Никель": разработка концепции, проектно-сметной документации. Реализация проекта в рамках благотворительной программы и деятельности АНО "Центр социальных проектов Печенгского округа "Вторая школа".
* Администрация Печенгского муниципального округа: предоставление земельного участка, оказание содействия в проведении работ по благоустройству территории, присоединении объектов к сетям инженерного обеспечения</t>
  </si>
  <si>
    <t>* Министерство градостроительства и благоустройства Мурманской области: разработка проектно-сметной документации и финансирование работ по благоустройству территории по государственной программе "Формирование современной городской среды Мурманской области"</t>
  </si>
  <si>
    <t>Министерство градостроитель-ства и благоустройства Мурманской области</t>
  </si>
  <si>
    <t>• Благоустроена площадь Ленина перед ДК "Восход": выполнена замена покрытия, установка МАФ.
• На площади проводится не менее 10 событий в год.
• Уровень удовлетворенности жителей пгт Никель качеством общественных пространств вырос с 34 до 55 %</t>
  </si>
  <si>
    <t xml:space="preserve">• Благоустроена территория Центрального парка: выполнены работы по озеленению, устройству покрытий, установке МАФ.
• На территории парка проводится не менее 10 событий в год.
• Уровень удовлетворенности жителей пгт Никель качеством общественных пространств вырос с 34 до 45 %
</t>
  </si>
  <si>
    <t>Благоустроена высвободившаяся после сноса аварийных домов территория по ул. Октябрьской № 8, 10 в п.г.т. Никель</t>
  </si>
  <si>
    <t>* ПАО ГМК "Норильский Никель": разработка концепции, проектно-сметной документации. Софинансирование благоустройства территории в части установки малых архитектурных форм.
* Администрация Печенгского муниципального округа: обсуждение концепции с жителями. Подготовка и сопровождение заявки в Министерство градостроительства и благоустройства Мурманской области. Софинансирование благоустройства территории.
* Министерство градостроительства и благоустройства Мурманской области: финансирование благоустройства территории по государственной программе "Формирование современной городской среды Мурманской области"</t>
  </si>
  <si>
    <t>• Благоустроена "Тропа здоровья", в т.ч. территория, прилегающая к городскому озеру в г. Заполярном: выполнено устройство покрытий, установка МАФ и нестационарных объектов.
• На благоустроенной территории организовано проведение городских событий.
• Уровень удовлетворенности жителей г. Заполярного качеством общественных пространств вырос с 42 до 55 %</t>
  </si>
  <si>
    <t>* ПАО ГМК "Норильский Никель": софинансирование разработки проектно-сметной документации и выполнения работ.
* Администрация Печенгского муниципального округа:  организация общественного обсуждения концепции благоустройства "Тропы здоровья" с жителями.
* Министерство градостроительства и благоустройства Мурманской области: разработка проектно-сметной документации и финансирование работ по благоустройству территории по государственной программе "Формирование современной городской среды Мурманской области".
* Минстрой России: предоставление субсидии в соответствии с условиями конкурса проектов по созданию комфортной городской среды (по линии федерального проекта "Формирование комфортной городской среды")</t>
  </si>
  <si>
    <t>• Благоустроена территория Центральной площади.
• На территории площади проводится не менее 20 городских событий ежегодно.
• Уровень удовлетворенности жителей г. Заполярного качеством общественных пространств вырос с 42 до 55 %</t>
  </si>
  <si>
    <t>* ПАО ГМК "Норильский Никель": разработка концепции, проектно-сметной документации. Софинансирование благоустройства территории.
* Администрация Печенгского муниципального округа: организация общественного обсуждения концепции благоустройства центральной площади с жителями. Подготовка и сопровождение заявки в Министерство градостроительства и благоустройства Мурманской области. Софинансирование благоустройства территории.
* Министерство градостроительства и благоустройства Мурманской области: разработка проектно-сметной документации и финансирование работ по благоустройству территории по государственной программе "Формирование современной городской среды Мурманской области"</t>
  </si>
  <si>
    <t>• Благоустроена территория сквера по ул. Ленина, перед зданием администрации в г. Заполярном.
• Уровень удовлетворенности жителей г. Заполярного качеством общественных пространств вырос с 42 до 55 %</t>
  </si>
  <si>
    <t xml:space="preserve">• Благоустроены дворовые территории г. Заполярного, ул. Мира, д. 6, 8, 10, 12, ул. Юбилейная, д. 5, 9; п. Никель, пр. Гвардейский, д. 6/1, ул. Победы, д. 1, 13, ул. Бредова, д. 1, 3
</t>
  </si>
  <si>
    <t xml:space="preserve">Благоустроены два общественных пространства в пгт Никель: парк "Победы" по ул. Бредова и Детский парк по ул. Мира </t>
  </si>
  <si>
    <t>• Организована работа "Мастерской городских событий".
• Организован центр международного сотрудничества "Баренц Холл".
• Разработан календарь событий.
• Проводится фестиваль "Гастроиндастри", проводятся международные спортивные и культурные мероприятия ("Лыжня дружбы", "Без границ", "Северный ветер").
• Проводятся масштабные городские мероприятия и фестивали силами местного сообщества.
• Проводятся международные экологические конференции.
• Уровень удовлетворенности жителей пгт. Никель и г. Заполярного качеством событийной программы вырос с 64 до    75 %</t>
  </si>
  <si>
    <t>* ПАО ГМК "Норильский Никель": поддержка проекта "Мастерская городских событий". Поддержка масштабных городских мероприятий и фестивалей, в том числе реализация  благотворительной программы "Мир новых возможностей", проекта "Культурное волонтерство" и других.
* Администрация Печенгского муниципального округа: разработка календаря городских событий. Организация городских событий силами муниципальных учреждений.
* Комитет по туризму Мурманской области: продвижение событий в рамках турпродукта региона.
* Министерство спорта Мурманской области: содействие организации международных спортивных соревнований.
* Министерство культуры Мурманской области: содействие организации международных культурных событий.
* Министерство природных ресурсов, экологии и рыбного хозяйства Мурманской области: содействие организации международных экологических мероприятий</t>
  </si>
  <si>
    <t>• Создана инфраструктура для опережающего развития новой экономики и повышения качества жизни по четырем направлениям: "Бизнес", "Девелопмент / Городская среда", "Туризм", "Социокультурные проекты".
• Создан и работает проектный офис по реализации Программы социально-экономического развития Печенгского муниципального округа на базе АНО "Центр социальных проектов Печенгского округа "Вторая школа".
• Сформированы и работают команды для реализации проектов и инициатив</t>
  </si>
  <si>
    <t xml:space="preserve">• Мероприятие "Дни российско-норвежского приграничного сотрудничества в пгт Никель Печенгского муниципального округа" проводится ежегодно с целью акцентировать внимание на достижениях и успехах развития приграничных районов, выявления новых точек роста в приграничном сотрудничестве, развития территорий, экспорта услуг приграничных районов, создания новых совместных бизнес-проектов, привлечения инвестиций.
• Используется потенциал межмуниципального сотрудничества и повышается его качество для улучшения социально-экономического развития муниципалитетов Мурманской области </t>
  </si>
  <si>
    <t>* Министерство развития Арктики и экономики Мурманской области: субсидия автономной некоммерческой организации по развитию конгрессно-выставочной деятельности "Мурманконгресс" на финансовое обеспечение затрат по сопровождению проведения международных и межрегиональных мероприятий в сфере развития международных, внешнеэкономических связей и межрегионального сотрудничества". Субсидия на проведение "Дней российско-норвежского приграничного сотрудничества".
* Администрация Печенгского района: организационная поддержка мероприятия.
*  АНО "Центр социальных проектов Печенгского округа "Вторая школа": организационная поддержка мероприятия</t>
  </si>
  <si>
    <t>• Запущено регулярное автобусное сообщение, способствующее повышению международной мобильности населения, развитию туризма, деловых контактов.
• На отдельном участке введен электрошаттл по маршруту: Заполярный-Киркенес-Заполярный (при принятии соответствующего решения)</t>
  </si>
  <si>
    <t>* Министерство развития Арктики и экономики Мурманской области: организация коммуникации на международном уровне по реализации проекта.
* Министерство транспорта и дорожного хозяйства Мурманской области: организация транспортного сообщения по новому маршруту.
* Администрация Печенгского муниципального округа: организационная поддержка;
* Комитет по туризму Мурманской области: продвижение маршрута в рамках турпродукта региона;
* Минтранс России: поддержка проекта"</t>
  </si>
  <si>
    <t>3.15.</t>
  </si>
  <si>
    <t>3.16.</t>
  </si>
  <si>
    <t xml:space="preserve">• Центр досуга, промышленного туризма </t>
  </si>
  <si>
    <t>• Благоустроена Площадь металлургов.
• Организовано проведение фестиваля "Гастроиндастри" и других массовых мероприятий.
• Уровень удовлетворенности жителей пгт Никель качеством общественных пространств вырос с 34 до 55 %</t>
  </si>
  <si>
    <t xml:space="preserve"> * Комитет по туризму МО в части поиска источника финансирования разработки ПСД.
* Администрация Печенгского муниципального округа совместно с АНО "Центр социальных проектов "Вторая школа"  в части оказания содействия в разработке проекта.
* АО Корпорация развития Мурманской области совместно с Комитетом по туризму Мурманской области в части поиска инвестора и сопровождении реализации проекта</t>
  </si>
  <si>
    <t>* ПАО ГМК "Норильский Никель": софинансирование подготовки концепции и проектно-сметной документации. Софинансирование технического оснащения спорткомплекса.
* Администрация Печенгского муниципального округа: организация разработки проектно-сметной документации. Подготовка и сопровождение заявки в Министерство спорта и молодежной политики Мурманской области.
* Министерство спорта Мурманской области: софинансирование работ по реконструкции спорткомплекса в рамках регионального проекта "Спорт – норма жизни". Сопровождение заявки в Минспорт России.
* Минспорт России: предоставление субсидии на строительство спорткомплекса и плоскостных сооружений в рамках федеральной программы "Развитие физической культуры и спорта"</t>
  </si>
  <si>
    <t>Фактические объемы и источники финансирования (тыс. руб.)</t>
  </si>
  <si>
    <t xml:space="preserve">* ПАО ГМК "Норильский Никель": поддержка конференций и фестивалей, проводимых на базе Дворца культуры.
* Администрация Печенгского муниципального округа: организация разработки проектно-сметной документации. Подготовка и сопровождение заявки в Министерство культуры Мурманской области, Министерство строительства Мурманской области,  Минкульт России, Минвостокразвития России.
* Министерство строительства Мурманской области: софинансирование работ по государственной программе Мурманской области "Комфортное жилье и городская среда";
* Минвостокразвития России: предоставление субсидии в рамках Плана социально-экономического развития ЗАТО и населенных пунктов с дислокацией воинских формирований.                                                </t>
  </si>
  <si>
    <t>* Администрация Печенгского муниципального округа: предоставление земельного участка на правах аренды сопровождение и оказание содействия в реализации инвестиционного проекта на территории округа.                                                                                                                            *ПАО ГМК "Норильский Никель": заключено долгосрочное соглашение на поставку продукции (12 лет).          
* DSI Underground: реализация проекта в соответствии с бизнес-планом.
* ООО "КРДВ Мурманск": сопровождение проекта как резидента АЗРФ</t>
  </si>
  <si>
    <t>* В. Матвеенко: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ООО "КРДВ Мурманск": сопровождение проекта как резидента АЗРФ</t>
  </si>
  <si>
    <t>* ООО "Русский лосось": реализация проекта в соответствии с бизнес-планом.
* ООО "КРДВ Мурманск" : сопровождение проекта как резидента АЗРФ</t>
  </si>
  <si>
    <t>* ООО "ФишФарм":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ООО "КРДВ Мурманск": сопровождение проекта как резидента АЗРФ.
* АО "Российский экспортный центр": участие в бизнес-миссиях и поиск партнеров за рубежом, участие в выставках федерального и международного уровня</t>
  </si>
  <si>
    <t>* ООО "Полярия":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
* ООО "КРДВ Мурманск": сопровождение проекта как резидента АЗРФ</t>
  </si>
  <si>
    <t>* ООО "Ивекта Групп":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ПАО ГМК "Норильский Никель": предоставление беспроцентного займа и иных мер поддержки инвестору по результатам конкурса беспроцентных займов.
* АНО "Центр социальных проектов "Вторая школа" в части сопровождения реализации проекта и оценки результатов.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
* ООО "КРДВ Мурманск": сопровождение проекта как резидента АЗРФ</t>
  </si>
  <si>
    <t>* В. Таран: реализация проекта в соответствии с бизнес-планом.
* ООО "КРДВ Мурманск": сопровождение проекта как резидента АЗРФ</t>
  </si>
  <si>
    <t>* С. Васютинский: реализация проекта в соответствии с бизнес-планом
* ООО "КРДВ Мурманск": сопровождение проекта как резидента АЗРФ</t>
  </si>
  <si>
    <t>* А. Кременец: реализация проекта в соответствии с бизнес-планом.
* ООО "КРДВ Мурманск": сопровождение проекта как резидента АЗРФ</t>
  </si>
  <si>
    <t>* С. Хретин: реализация проекта в соответствии с бизнес-планом.
* ООО "КРДВ Мурманск": сопровождение проекта как резидента АЗРФ</t>
  </si>
  <si>
    <t>* ООО "Золото Арктики":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
*ООО "КРДВ Мурманск": сопровождение проекта как резидента АЗРФ</t>
  </si>
  <si>
    <t>* ООО "Мурманский абразивный завод" (группа компаний Уралгрит):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*ООО "КРДВ Мурманск": сопровождение проекта как резидента АЗРФ)</t>
  </si>
  <si>
    <t>• Проведен капитальный ремонт дома в п. Спутник (ул. Новая, дом 15  - крыша).
• Проведен капитальный ремонт дома в п. Спутник (ул. Новая, дом 21  - крыша).                                                                                 
• Проведен капитальный ремонт домов в поселке 19 км (дом № 2 - крыша).                                                                                                  • Проведен капитальный ремонт домов в поселке 19 км (дом № 4 -  крыша).                                                                                                   • Улучшен архитектурный облик поселков.
• Улучшены жилищные условия 782 человек</t>
  </si>
  <si>
    <t>• Проведен капитальный ремонт дома в п. Спутник (ул. Новая, дом 8  - крыша).
• Проведен капитальный ремонт домов в поселке 19 км (дом № 1 - водоотведение; дом 3 - крыша, водоотведение).
• Проведен капитальный ремонт домов в пгт Печенга (Печенгское шоссе, дома 11 и 12 - крыша, фасад).
• Улучшен архитектурный облик поселков
• Улучшены жилищные условия 663 человек</t>
  </si>
  <si>
    <t>* Построен рыбоводный (смолтовый) завод для выращивания посадочного материала атлантического лосося.
* Создано 19 новых рабочих мест в 2024 г.</t>
  </si>
  <si>
    <t xml:space="preserve">• Вместимость музея – не менее 1000 единиц хранения.
• Пропускная способность музея – определить проектом в зависимости от принятых объемно-планировочных решений и согласовать.
• Вместимость гостиницы – 40 мест.
• Мощность предприятия общественного питания – 50 посадочных мест.
• Общее количество персонала комплекса – 20 человек
</t>
  </si>
  <si>
    <t xml:space="preserve"> * Комитет по туризму МО совместно с АО Корпорация развития Мурманской области  и ПАО ГМК "Норильский Никель "ПАО ГМК "Норильский Никель" в части разработки концепции и поиска потенциальных заинтересантов 
* Администрация Печенгского муниципального округа в части оказания содействия в разработке проекта.
* АО Корпорация развития Мурманской области совместно с Комитетом по туризму Мурманской области в части поиска инвестора и сопровождении реализации проекта</t>
  </si>
  <si>
    <t>* Построена арт-резиденция:  энергоэффективный каркасный дом  с возможностью размещения до 12 гостей художников, мастерской, гостиной, кухней и выставочным пространством.
* Создано 3 новых рабочих места в 2022 г.</t>
  </si>
  <si>
    <r>
      <t>• Обновленный Печенгский политехнический техникум покрывает потребность в кадрах для АО "Кольская ГМК" и объектов новой экономики, в частности прошли обучение и переподготовку:
   - до 215 человек в 2021-2025 гг. по специальностям групп "Технологии материалов" и "Машиностроение" для новых инвестпроектов в сфере промышленности (раздел 2 Программы);
   - до 180 человек в 2021-2025 гг. по специальностям групп "Техническая эксплуатация и обслуживание электрического и электромеханического оборудования (в горной промышленности)", "Слесарь", "Электромонтер по ремонту и обслуживанию электрооборудования (в промышленности)", "Техническое обслуживание и ремонт автомобильного транспорта", "Сварщик (ручной и частично механизированной сварки (наплавки)",  "Подземная разработка месторождений полезных ископаемых" для обеспечения потребности в кадрах АО "Кольская ГМК";
   - до 310 человек в 2021-2025 гг. по специальностям группы "Сервис и туризм" для обеспечения кадрами новых инвестпроектов в сфере туризма (раздел 3 Программы);
   - до 190 человек в 2021-2025 гг. - переподготовка работающего в торговле и сфере обслуживания персонала по специальностям группы "Сервис и туризм";
   - до 500 человек с 2024 года по специальностям группы "Сервис и туризм" для реализации проекта туристического кластера "Валла-Тунтури" -  при наличии потребности у работодателей и баз практик.
• Выполнена реконструкция (ремонт) и оснащение техникума при принятии решения по итогам разработки стратегии</t>
    </r>
    <r>
      <rPr>
        <sz val="8"/>
        <color theme="1"/>
        <rFont val="Arial"/>
        <family val="2"/>
        <charset val="204"/>
      </rPr>
      <t>. в том числе в 2024 году в рамках реализации федерального и регионального проектов "Молодые профессионалы (Повышение конкурентоспособности профессионального образования)" Национального проекта "Образование" с</t>
    </r>
    <r>
      <rPr>
        <sz val="8"/>
        <rFont val="Arial"/>
        <family val="2"/>
        <charset val="204"/>
      </rPr>
      <t xml:space="preserve">озданы современные мастерские, оснащенные по стандартам Ворлдскиллс по компетенциям "Обработка листового металла", "Электромонтаж" с привлечением средств федерального бюджета (14405,6 тыс...руб.), областного бюджета (61 380,3 тыс. руб.), внебюджетных средств (8 099,0 тыс.руб., из них 7 699,1 тыс.руб. - средства АО "Кольская ГМК")).
• Численность выпускников 9 (2020 - 366 человек, прогноз 2021 - 370 человек) и 11 (2020 - 148 человек, прогноз 2021 - 122 человека) классов школ остается в 2019-2023 годах примерно на одинаковом уровне
</t>
    </r>
  </si>
  <si>
    <t>2.2</t>
  </si>
  <si>
    <t>Отчет о Программе социально-экономического развития Печенгского муниципального округа Мурманской области на 2021-2025 годы</t>
  </si>
  <si>
    <t>Отчет 
о реализации мероприятий на 01.07.2024</t>
  </si>
  <si>
    <r>
      <t xml:space="preserve">Строительство завода по производству абразивных материалов
</t>
    </r>
    <r>
      <rPr>
        <b/>
        <sz val="8"/>
        <rFont val="Arial"/>
        <family val="2"/>
        <charset val="204"/>
      </rPr>
      <t>ПРОДОЛЖАЕТСЯ</t>
    </r>
  </si>
  <si>
    <r>
      <t xml:space="preserve">Предприятие по смешиванию, фасовке и упаковке синтетических смол и двухкомпонентного полиэфирного состава в ампулах для механизированного крепления
</t>
    </r>
    <r>
      <rPr>
        <b/>
        <sz val="8"/>
        <rFont val="Arial"/>
        <family val="2"/>
        <charset val="204"/>
      </rPr>
      <t>Резидент АЗРФ</t>
    </r>
    <r>
      <rPr>
        <sz val="8"/>
        <rFont val="Arial"/>
        <family val="2"/>
        <charset val="204"/>
      </rPr>
      <t xml:space="preserve">
</t>
    </r>
    <r>
      <rPr>
        <b/>
        <sz val="8"/>
        <rFont val="Arial"/>
        <family val="2"/>
        <charset val="204"/>
      </rPr>
      <t>ПРОДОЛЖАЕТСЯ</t>
    </r>
  </si>
  <si>
    <r>
      <t xml:space="preserve">Создание экозавода по переработке вторичных пластиковых материалов
</t>
    </r>
    <r>
      <rPr>
        <b/>
        <sz val="8"/>
        <rFont val="Arial"/>
        <family val="2"/>
        <charset val="204"/>
      </rPr>
      <t>Резидент АЗРФ
ЗАВЕРШЕНО в 2021, не работает</t>
    </r>
  </si>
  <si>
    <r>
      <t xml:space="preserve">Комплекс объектов марикультуры фабрики по убою и переработке  атлантического лосося, вспомогательных и сопутствующих основной деятельности строений на территории н.п. Лиинахамари.
</t>
    </r>
    <r>
      <rPr>
        <b/>
        <sz val="8"/>
        <rFont val="Arial"/>
        <family val="2"/>
        <charset val="204"/>
      </rPr>
      <t>Резидент АЗРФ</t>
    </r>
    <r>
      <rPr>
        <sz val="8"/>
        <rFont val="Arial"/>
        <family val="2"/>
        <charset val="204"/>
      </rPr>
      <t xml:space="preserve">
</t>
    </r>
    <r>
      <rPr>
        <b/>
        <sz val="8"/>
        <rFont val="Arial"/>
        <family val="2"/>
        <charset val="204"/>
      </rPr>
      <t>ПРОДОЛЖАЕТСЯ</t>
    </r>
  </si>
  <si>
    <r>
      <t xml:space="preserve">Индустриальный объект - рыбоводный (смолтовый) завод по выращиванию посадочного материала атлантического лосося и форели в Печенгском районе Мурманской области
</t>
    </r>
    <r>
      <rPr>
        <b/>
        <sz val="8"/>
        <rFont val="Arial"/>
        <family val="2"/>
        <charset val="204"/>
      </rPr>
      <t>Резидент АЗРФ</t>
    </r>
    <r>
      <rPr>
        <sz val="8"/>
        <rFont val="Arial"/>
        <family val="2"/>
        <charset val="204"/>
      </rPr>
      <t xml:space="preserve">
</t>
    </r>
    <r>
      <rPr>
        <b/>
        <sz val="8"/>
        <rFont val="Arial"/>
        <family val="2"/>
        <charset val="204"/>
      </rPr>
      <t>ПРОДОЛЖАЕТСЯ</t>
    </r>
  </si>
  <si>
    <r>
      <t xml:space="preserve">Создание форелевого хозяйства
</t>
    </r>
    <r>
      <rPr>
        <b/>
        <sz val="8"/>
        <rFont val="Arial"/>
        <family val="2"/>
        <charset val="204"/>
      </rPr>
      <t>Резидент АЗРФ</t>
    </r>
    <r>
      <rPr>
        <sz val="8"/>
        <rFont val="Arial"/>
        <family val="2"/>
        <charset val="204"/>
      </rPr>
      <t xml:space="preserve">
</t>
    </r>
    <r>
      <rPr>
        <b/>
        <sz val="8"/>
        <rFont val="Arial"/>
        <family val="2"/>
        <charset val="204"/>
      </rPr>
      <t>ПРОЕКТ НЕ РЕАЛИЗУЕТСЯ</t>
    </r>
  </si>
  <si>
    <r>
      <t xml:space="preserve">
Туристический кластер "Валла-Тунтури"
</t>
    </r>
    <r>
      <rPr>
        <b/>
        <sz val="8"/>
        <rFont val="Arial"/>
        <family val="2"/>
        <charset val="204"/>
      </rPr>
      <t>Резидент АЗРФ</t>
    </r>
    <r>
      <rPr>
        <sz val="8"/>
        <rFont val="Arial"/>
        <family val="2"/>
        <charset val="204"/>
      </rPr>
      <t xml:space="preserve">
</t>
    </r>
    <r>
      <rPr>
        <b/>
        <sz val="8"/>
        <rFont val="Arial"/>
        <family val="2"/>
        <charset val="204"/>
      </rPr>
      <t>ПРОДОЛЖАЕТСЯ</t>
    </r>
  </si>
  <si>
    <r>
      <t xml:space="preserve">Создание Парка активного отдыха и экстремальных видов спорта в пгт Никель
</t>
    </r>
    <r>
      <rPr>
        <b/>
        <sz val="8"/>
        <rFont val="Arial"/>
        <family val="2"/>
        <charset val="204"/>
      </rPr>
      <t>ПРОДОЛЖАЕТСЯ</t>
    </r>
  </si>
  <si>
    <r>
      <t xml:space="preserve">Создание торгово-пешеходной зоны в пгт Никель
</t>
    </r>
    <r>
      <rPr>
        <b/>
        <sz val="8"/>
        <rFont val="Arial"/>
        <family val="2"/>
        <charset val="204"/>
      </rPr>
      <t>ПРОДОЛЖАЕТСЯ</t>
    </r>
  </si>
  <si>
    <r>
      <t xml:space="preserve">Открытие фронт-офиса АНО "Туристский центр Мурманской области" 
</t>
    </r>
    <r>
      <rPr>
        <b/>
        <sz val="8"/>
        <rFont val="Arial"/>
        <family val="2"/>
        <charset val="204"/>
      </rPr>
      <t>ЗАВЕРШЕНО в 2023</t>
    </r>
  </si>
  <si>
    <r>
      <t xml:space="preserve">Строительство гостиничного комплекса "Полярия" 
</t>
    </r>
    <r>
      <rPr>
        <b/>
        <sz val="8"/>
        <rFont val="Arial"/>
        <family val="2"/>
        <charset val="204"/>
      </rPr>
      <t>Резидент АЗРФ</t>
    </r>
    <r>
      <rPr>
        <sz val="8"/>
        <rFont val="Arial"/>
        <family val="2"/>
        <charset val="204"/>
      </rPr>
      <t xml:space="preserve">
</t>
    </r>
    <r>
      <rPr>
        <b/>
        <sz val="8"/>
        <rFont val="Arial"/>
        <family val="2"/>
        <charset val="204"/>
      </rPr>
      <t xml:space="preserve">
ПРОДОЛЖАЕТСЯ</t>
    </r>
  </si>
  <si>
    <r>
      <t xml:space="preserve">
"Строительство объекта придорожного сервиса - многофункциональной заправки "Atlas"
</t>
    </r>
    <r>
      <rPr>
        <b/>
        <sz val="8"/>
        <rFont val="Arial"/>
        <family val="2"/>
        <charset val="204"/>
      </rPr>
      <t>Резидент АЗРФ</t>
    </r>
    <r>
      <rPr>
        <sz val="8"/>
        <rFont val="Arial"/>
        <family val="2"/>
        <charset val="204"/>
      </rPr>
      <t xml:space="preserve">
</t>
    </r>
    <r>
      <rPr>
        <b/>
        <sz val="8"/>
        <rFont val="Arial"/>
        <family val="2"/>
        <charset val="204"/>
      </rPr>
      <t>ЗАВЕРШЕНО в 2022 году</t>
    </r>
  </si>
  <si>
    <r>
      <t xml:space="preserve">Строительство экотурбазы
</t>
    </r>
    <r>
      <rPr>
        <b/>
        <sz val="8"/>
        <rFont val="Arial"/>
        <family val="2"/>
        <charset val="204"/>
      </rPr>
      <t>Резидент АЗРФ</t>
    </r>
    <r>
      <rPr>
        <sz val="8"/>
        <rFont val="Arial"/>
        <family val="2"/>
        <charset val="204"/>
      </rPr>
      <t xml:space="preserve">
</t>
    </r>
    <r>
      <rPr>
        <b/>
        <sz val="8"/>
        <rFont val="Arial"/>
        <family val="2"/>
        <charset val="204"/>
      </rPr>
      <t>ПРОДОЛЖАЕТСЯ</t>
    </r>
  </si>
  <si>
    <r>
      <t xml:space="preserve">Реализация проекта кафе на колесах
</t>
    </r>
    <r>
      <rPr>
        <b/>
        <sz val="8"/>
        <rFont val="Arial"/>
        <family val="2"/>
        <charset val="204"/>
      </rPr>
      <t>ЗАВЕРШЕНО 01.06.2021</t>
    </r>
  </si>
  <si>
    <r>
      <t xml:space="preserve">Разработка проектно-сметной документации по созданию музея сверхглубокого бурения на базе выведенной из эксплуатации Кольской экспериментальной опорной сверхглубокой скважины
</t>
    </r>
    <r>
      <rPr>
        <b/>
        <sz val="8"/>
        <rFont val="Arial"/>
        <family val="2"/>
        <charset val="204"/>
      </rPr>
      <t>ПРОДОЛЖАЕТСЯ</t>
    </r>
  </si>
  <si>
    <r>
      <rPr>
        <u/>
        <sz val="8"/>
        <rFont val="Arial"/>
        <family val="2"/>
        <charset val="204"/>
      </rPr>
      <t>Комитет по туризму Мурманской области на 01.12.2022:</t>
    </r>
    <r>
      <rPr>
        <sz val="8"/>
        <rFont val="Arial"/>
        <family val="2"/>
        <charset val="204"/>
      </rPr>
      <t xml:space="preserve"> ведется работа по поиску финансирования на реализацию строительства объекта капитального строительства "Музей сверхглубокого бурения".
</t>
    </r>
    <r>
      <rPr>
        <u/>
        <sz val="8"/>
        <rFont val="Arial"/>
        <family val="2"/>
        <charset val="204"/>
      </rPr>
      <t>Комитет по туризму Мурманской области на 01.01.2023:</t>
    </r>
    <r>
      <rPr>
        <sz val="8"/>
        <rFont val="Arial"/>
        <family val="2"/>
        <charset val="204"/>
      </rPr>
      <t xml:space="preserve"> рассматривается вопрос о  создании музейного комплекса федерального значения на территории скважины. Решения о создании нового федерального музея принимается Правительством Российской Федерации.
</t>
    </r>
    <r>
      <rPr>
        <u/>
        <sz val="8"/>
        <rFont val="Arial"/>
        <family val="2"/>
        <charset val="204"/>
      </rPr>
      <t>Комитет по туризму Мурманской области на 01.02.2023:</t>
    </r>
    <r>
      <rPr>
        <sz val="8"/>
        <rFont val="Arial"/>
        <family val="2"/>
        <charset val="204"/>
      </rPr>
      <t xml:space="preserve"> ведется работа по возможности подачи заявки на грантовый конкурс Президентского фонда культурных инициатив
</t>
    </r>
    <r>
      <rPr>
        <u/>
        <sz val="8"/>
        <rFont val="Arial"/>
        <family val="2"/>
        <charset val="204"/>
      </rPr>
      <t>Комитет по туризму Мурманской области на 01.03.2023</t>
    </r>
    <r>
      <rPr>
        <sz val="8"/>
        <rFont val="Arial"/>
        <family val="2"/>
        <charset val="204"/>
      </rPr>
      <t xml:space="preserve">: осуществляется работа по подготовке заявки на грантовый конкурс Президентского фонда культурных инициатив (срок подачи до 20 марта)                      </t>
    </r>
    <r>
      <rPr>
        <u/>
        <sz val="8"/>
        <rFont val="Arial"/>
        <family val="2"/>
        <charset val="204"/>
      </rPr>
      <t>Комитет по туризму Мурманской области на 01.04.2023</t>
    </r>
    <r>
      <rPr>
        <sz val="8"/>
        <rFont val="Arial"/>
        <family val="2"/>
        <charset val="204"/>
      </rPr>
      <t xml:space="preserve">: 20.03.2023 местной общественной организацией содействия развитию гражданского общества Печенгского района «Сотрудничество» (МОО «Сотрудничество») подана заявка на конкурс грантов Президентского фонда культурных инициатив, поддержанная Минвостокразвития Российской Федерации, Комитетом по туризму Мурманской области, геологическим факультетом МГУ, АНО «Центр социальных проектов Печенгского района «Вторая школа». Проект направлен на разработку концепции развития территории выведенной из эксплуатации Кольской экспериментальной опорной сверхглубокой скважины и создания на её основе туристического объекта. Подведение итогов конкурса – 30.06.0223
</t>
    </r>
    <r>
      <rPr>
        <u/>
        <sz val="8"/>
        <rFont val="Arial"/>
        <family val="2"/>
        <charset val="204"/>
      </rPr>
      <t>Комитет по туризму Мурманской области на 01.05.2023-01.06.2023:</t>
    </r>
    <r>
      <rPr>
        <sz val="8"/>
        <rFont val="Arial"/>
        <family val="2"/>
        <charset val="204"/>
      </rPr>
      <t xml:space="preserve"> без изменений. В июне ожидается объявление победителей
</t>
    </r>
    <r>
      <rPr>
        <u/>
        <sz val="8"/>
        <rFont val="Arial"/>
        <family val="2"/>
        <charset val="204"/>
      </rPr>
      <t>Комитет по туризму Мурманской области на 01.07.2023.</t>
    </r>
    <r>
      <rPr>
        <sz val="8"/>
        <rFont val="Arial"/>
        <family val="2"/>
        <charset val="204"/>
      </rPr>
      <t xml:space="preserve">  Автономная некоммерческая организация культуры и искусства «Баренцдом» в рамках конкурса грантов Президентского Фонда культурных инициатив стала победителем конкурса и обладателем гранта с проектом "Моя Кольская сверхглубокая" на создание документального фильма  с целью популяризации истории Кольской сверхглубокой скважины среди молодежи Мурманской области и туристического сообщества.   В рамках перечня мероприятий к дополнительному соглашению № 4 к Соглашению о сотрудничестве между Правительством Мурманской области и публичным акционерным обществом «Горно-металлургическая компания «Норильский никель» от 17.10.2019 № НН/1425-2019 предусмотрено мероприятие по </t>
    </r>
    <r>
      <rPr>
        <u/>
        <sz val="8"/>
        <rFont val="Arial"/>
        <family val="2"/>
        <charset val="204"/>
      </rPr>
      <t>Комитет по туризму Мурманской области на 01.08.2023</t>
    </r>
    <r>
      <rPr>
        <sz val="8"/>
        <rFont val="Arial"/>
        <family val="2"/>
        <charset val="204"/>
      </rPr>
      <t xml:space="preserve"> Без изменений. Соглашение на стадии согласования. 
</t>
    </r>
    <r>
      <rPr>
        <u/>
        <sz val="8"/>
        <rFont val="Arial"/>
        <family val="2"/>
        <charset val="204"/>
      </rPr>
      <t xml:space="preserve">Комитет по туризму Мурманской области на 01.09.2023 </t>
    </r>
    <r>
      <rPr>
        <sz val="8"/>
        <rFont val="Arial"/>
        <family val="2"/>
        <charset val="204"/>
      </rPr>
      <t xml:space="preserve">Подписание допсоглашения запланировано на 06.09-07.09.2023 года.
</t>
    </r>
    <r>
      <rPr>
        <u/>
        <sz val="8"/>
        <rFont val="Arial"/>
        <family val="2"/>
        <charset val="204"/>
      </rPr>
      <t xml:space="preserve">Комитет по туризму Мурманской области на 01.10.2023-01.11.2023: </t>
    </r>
    <r>
      <rPr>
        <sz val="8"/>
        <rFont val="Arial"/>
        <family val="2"/>
        <charset val="204"/>
      </rPr>
      <t xml:space="preserve">Подписано дополнительное соглашение к Соглашению о сотрудничестве между Правительством Мурманской области и публичным акционерным обществом «Горно-металлургическая компания «Норильский никель»  от 07.09.2023 № НМ/1425-2019-4DS с предусмотренным  мероприятием по разработке-проектной сметной документации и реализации проекта туристический кластер Печенгского муниципального округа  -"Кольская сверхглубокая", "Плавильный цех", "Шахта Каула-Котсельваара". На 2023 год запланирована разработка концепции (президентский грант культурных инициатив ПФКИ-23-2-006247)
</t>
    </r>
    <r>
      <rPr>
        <u/>
        <sz val="8"/>
        <rFont val="Arial"/>
        <family val="2"/>
        <charset val="204"/>
      </rPr>
      <t>Комитет по туризму Мурманской области на 01.12.2023</t>
    </r>
    <r>
      <rPr>
        <sz val="8"/>
        <rFont val="Arial"/>
        <family val="2"/>
        <charset val="204"/>
      </rPr>
      <t xml:space="preserve"> по устной информации,  полученной от АНО "Вторая школа" в настоящее время идет работа по  выбору решения/концепции реализации мероприятия и поиск руководителя проекта. Комитетом от 01.12.2023 подготовлено письмо в адрес АНО "Вторая школа" о предоставлении план-графика исполнения мероприятия, на текущий момент ответ не получен. </t>
    </r>
    <r>
      <rPr>
        <i/>
        <sz val="8"/>
        <rFont val="Arial"/>
        <family val="2"/>
        <charset val="204"/>
      </rPr>
      <t xml:space="preserve">
</t>
    </r>
    <r>
      <rPr>
        <u/>
        <sz val="8"/>
        <rFont val="Arial"/>
        <family val="2"/>
        <charset val="204"/>
      </rPr>
      <t xml:space="preserve">Комитет по туризму Мурманской области на 01.01.2024: </t>
    </r>
    <r>
      <rPr>
        <sz val="8"/>
        <rFont val="Arial"/>
        <family val="2"/>
        <charset val="204"/>
      </rPr>
      <t xml:space="preserve">без изменений. Ответ от АНО "Вторая Школа"  о предоставлении план-графика не получен. В ближайшее время будет подготовлено повторное письмо о необходимости информирования о процессе реализации мероприятия. </t>
    </r>
    <r>
      <rPr>
        <i/>
        <sz val="8"/>
        <rFont val="Arial"/>
        <family val="2"/>
        <charset val="204"/>
      </rPr>
      <t xml:space="preserve">
Обращаем внимание, что Комитет является участником реализации мероприятия в части поиска источника финансирования разработки ПД и поиска инвестора.  В настоящий момент средства для реализации мероприятия изысканы, инвестор - ПАО ГМК "Норильский никель", который самостоятельно принимает решение о создании проектной группы данного мероприятия.
</t>
    </r>
    <r>
      <rPr>
        <u/>
        <sz val="8"/>
        <rFont val="Arial"/>
        <family val="2"/>
        <charset val="204"/>
      </rPr>
      <t xml:space="preserve">Комитет по туризму Мурманской области на 01.02.2024: </t>
    </r>
    <r>
      <rPr>
        <sz val="8"/>
        <rFont val="Arial"/>
        <family val="2"/>
        <charset val="204"/>
      </rPr>
      <t xml:space="preserve">В соответствии с ответом Росимущества от 29.01.2024 № 51-ДЕ-05/845 на запрос администрации Печенгского округа о передаче ЗУ, в его границах расположены 8 объектов недвижимости, права на которые не оформлены. Требуется проведение совместного совещания МТУ Росимущества и администрации Печенгского округа. 
</t>
    </r>
    <r>
      <rPr>
        <u/>
        <sz val="8"/>
        <rFont val="Arial"/>
        <family val="2"/>
        <charset val="204"/>
      </rPr>
      <t xml:space="preserve">Комитет по туризму Мурманской области на 01.04.2024-01.06.2024: </t>
    </r>
    <r>
      <rPr>
        <sz val="8"/>
        <rFont val="Arial"/>
        <family val="2"/>
        <charset val="204"/>
      </rPr>
      <t xml:space="preserve">С целью создания музейного пространства на базе Кольской сверхглубокой скважины администрацией Печенгского м. о. ведется работа по принятию земельного участка из федеральной собственности в муниципальную.16.06.2024 истекает срок обращения собственника на распоряжение земельным участком и зданиями, которые на нем находятся. В дальнейшем администрация м.о готовит обращение в суд о передаче земель и зданий участка в собственность муниципалитета. После чего будет проведена работа по разработке проекта музейного пространства.
Комитет по туризму Мурманской области на 01.07.2024: С целью создания музейного пространства на базе Кольской сверхглубокой скважины администрацией Печенгского м. о. ведется работа по принятию земельного участка из федеральной собственности в муниципальную.16.06.2024 истек срок обращения собственника на распоряжение земельным участком и зданиями, которые на нем находятся. Собственник не выявлен. В настоящее время с осуществлена рассылка всем заинтересованным лицам, организациям, о том что собственники не выявлены. Не ранее августа будут начаты кадастровые работы, далее уже - процесс формирования земельных участков для передачи в собственность. По итогу процедур - оформление в собственность будет возможно НЕ РАНЕЕ 01.10.2024. После чего будет начата работа по разработке проекта музейного пространства.
АНО "Центр социальных проектов "Вторая школа" на 01.05.2024: В настоящее время разрабатывается Техническое задание на разработку Стратегии развития Туристического кластера.
Продолжается работа по передаче земельных участков из федеральной собственности муниципалитету. 22.03.2024 – на Совещании по вопросу реализации проектов Соглашения между ПАО «ГМК «Норильский никель» и Правительством Мурманской области, принято решение разработать дизайн-проект Кольской сверхглубокой скважины, в качестве объекта туристического показа. Исполнение до 01.08.2024.
На еженедельной основе проходят совещения , совместно с представителями АО "Кольская ГМК", ООО "Роза Хутор". 22-27 июня - состоялся рабочий выезд в Никель команды разработчиков Программы развития Туристического кластера. Посещены объектов "Кольская сверхглубокая", "Плавильный цех", Шахта Каула-Котсельваара". Начаты работы:  1.ИП Маквоский -разработка бренда объекта на базе бывшей шахты Каула-Котсельваара и бывшего здания  АБК- до 1 августа 2024 года. 2. Сибирская лаборатория урбанистики - разработка программы развития кластера промышленного туризма в Печенгском муниципальном округе  Мурманской области, включающего в себя плавильный  цех, Кольскую сверхглубокую скважину и шахту каула-Котсельваара - 190 дней ( 18 октября) 3. Хромых, Андреев, Гергая (Санкт-Петербургская государственная художественно-промышленная академия им. А.Л.Штиглица) - дизайн-проект туристического маршрута на кольскую сверхглубокую скважину.  4. Инсталл Техно Креатив групп (И.Сидельников) - "Печенгские тундры: трехмерная модель территории Индустриального кластера"- по 20 декабря 2024.
</t>
    </r>
  </si>
  <si>
    <r>
      <rPr>
        <u/>
        <sz val="8"/>
        <rFont val="Arial"/>
        <family val="2"/>
        <charset val="204"/>
      </rPr>
      <t>Администрация Печенгского муниц округа:</t>
    </r>
    <r>
      <rPr>
        <sz val="8"/>
        <rFont val="Arial"/>
        <family val="2"/>
        <charset val="204"/>
      </rPr>
      <t xml:space="preserve"> проект реализован. Фудтрак установлен в пгт. Никель на ул. Мира. Работают в штатном режиме. Создано рабочих мест - 5. Два человека проходят стажировку. 
</t>
    </r>
    <r>
      <rPr>
        <u/>
        <sz val="8"/>
        <rFont val="Arial"/>
        <family val="2"/>
        <charset val="204"/>
      </rPr>
      <t>Администрация Печенгского муниц округа на 1.09.2022:</t>
    </r>
    <r>
      <rPr>
        <sz val="8"/>
        <rFont val="Arial"/>
        <family val="2"/>
        <charset val="204"/>
      </rPr>
      <t xml:space="preserve"> Создано рабочих мест - 5. 
</t>
    </r>
    <r>
      <rPr>
        <u/>
        <sz val="8"/>
        <rFont val="Arial"/>
        <family val="2"/>
        <charset val="204"/>
      </rPr>
      <t>Администрация Печенгского муниц округа на 01.12.2022</t>
    </r>
    <r>
      <rPr>
        <sz val="8"/>
        <rFont val="Arial"/>
        <family val="2"/>
        <charset val="204"/>
      </rPr>
      <t xml:space="preserve">: без изменений. Проект реализован, сейчас только создание рабочих мест.
</t>
    </r>
    <r>
      <rPr>
        <u/>
        <sz val="8"/>
        <rFont val="Arial"/>
        <family val="2"/>
        <charset val="204"/>
      </rPr>
      <t>Администрация Печенгского муниц округа на 01.01.2023</t>
    </r>
    <r>
      <rPr>
        <sz val="8"/>
        <rFont val="Arial"/>
        <family val="2"/>
        <charset val="204"/>
      </rPr>
      <t xml:space="preserve">: Фудтрак работает с 01.06.2021 года в пгт. Никель. Фудтрак функционирует в штатном режиме, создано рабочих мест - 5. Средняя проходимость - 5-6 чел. Есть потребность в смене локаций. Необходимость расширения проекта - есть (есть потребность во втором фудтраке на весенне - летний период).  
</t>
    </r>
    <r>
      <rPr>
        <u/>
        <sz val="8"/>
        <rFont val="Arial"/>
        <family val="2"/>
        <charset val="204"/>
      </rPr>
      <t>На 01.02.2023-01.09.2023</t>
    </r>
    <r>
      <rPr>
        <sz val="8"/>
        <rFont val="Arial"/>
        <family val="2"/>
        <charset val="204"/>
      </rPr>
      <t xml:space="preserve">- без изменений, фудтрак функционирует в штатном режиме.
</t>
    </r>
    <r>
      <rPr>
        <u/>
        <sz val="8"/>
        <rFont val="Arial"/>
        <family val="2"/>
        <charset val="204"/>
      </rPr>
      <t>На 01.11.2023</t>
    </r>
    <r>
      <rPr>
        <sz val="8"/>
        <rFont val="Arial"/>
        <family val="2"/>
        <charset val="204"/>
      </rPr>
      <t xml:space="preserve">: фудтрак функционирует на мероприятиях.
</t>
    </r>
    <r>
      <rPr>
        <u/>
        <sz val="8"/>
        <rFont val="Arial"/>
        <family val="2"/>
        <charset val="204"/>
      </rPr>
      <t>Администрация Печенгского муниц округа на 01.12.2023:</t>
    </r>
    <r>
      <rPr>
        <sz val="8"/>
        <rFont val="Arial"/>
        <family val="2"/>
        <charset val="204"/>
      </rPr>
      <t xml:space="preserve"> без изменений, рассматриваются варианты размещения в г. Заполярный.
</t>
    </r>
    <r>
      <rPr>
        <u/>
        <sz val="8"/>
        <rFont val="Arial"/>
        <family val="2"/>
        <charset val="204"/>
      </rPr>
      <t>Администрация Печенгского муниц округа на 01.01.2024:</t>
    </r>
    <r>
      <rPr>
        <sz val="8"/>
        <rFont val="Arial"/>
        <family val="2"/>
        <charset val="204"/>
      </rPr>
      <t xml:space="preserve"> Изменено место размещения фудтрака. Получено разрешение на размещение НТО (фудтрака) в г. Заполярный, между домами № 12 и № 14б по ул. Бабикова (на круглогодичный период с 25.12.2023 по 24.12.2024). ИП Ташова И.И. проводит работу по заключению договора на подключение к сетям электроснабжения.
</t>
    </r>
    <r>
      <rPr>
        <u/>
        <sz val="8"/>
        <rFont val="Arial"/>
        <family val="2"/>
        <charset val="204"/>
      </rPr>
      <t>Администрация Печенгского муниц округа 01.04.2023:</t>
    </r>
    <r>
      <rPr>
        <sz val="8"/>
        <rFont val="Arial"/>
        <family val="2"/>
        <charset val="204"/>
      </rPr>
      <t xml:space="preserve"> администрацией оказана помощь в поиске подрядчика для прокладки кабеля от фудрака до точки подключения в соответствии с ТУ. ИП Ташовой И.И. достигнута договоренность о выполнении работ по прокладке кабеля.
Администрация Печенгского муниц округа на 01.07.2024: Ташовой И.И.продолжается поиск финансирования для прокладки кабеля и перемещения фудтрака с набережной в г. Кола Мурманской области.</t>
    </r>
  </si>
  <si>
    <r>
      <rPr>
        <u/>
        <sz val="8"/>
        <rFont val="Arial"/>
        <family val="2"/>
        <charset val="204"/>
      </rPr>
      <t>ООО "КРДВ Мурманск" на 01.01.2023:</t>
    </r>
    <r>
      <rPr>
        <sz val="8"/>
        <rFont val="Arial"/>
        <family val="2"/>
        <charset val="204"/>
      </rPr>
      <t xml:space="preserve"> предпроектная стадия (оформлены права на земельный участок, проведены работы по снижению кадастровой стоимости арендуемых земельных участков). Приобретены сырье (шлак у АО "КГМК" в объеме 33 млн тонн), часть необходимых машин и оборудования (Поршневой компрессор, рукавный фильтр, легковой автомобиль, фронтальный погрузчик, козловой кран, площадка приема руды). Ведутся работы по приобретению двух линий электропередач, двух подстанций, подъездного железнодорожного пути. Не в рамках заявленного проекта компанией у ООО "Норильскгеология" приобретены здания и сооружения. Резидент АЗРФ. Создано 6 рабочих мест. 
ООО "МАЗ" в конце 2022 года (ноябрь) были получены протоколы испытаний нового оборудования; материалы для добавления в асфальтную смесь, увеличивающую срок эксплуатации дорожного покрытия. Ведутся мероприятия по разработке и согласованию технических условий его использования. Параллельно ведутся переговоры с потенциальным покупателем ООО "Север Строй".    
</t>
    </r>
    <r>
      <rPr>
        <u/>
        <sz val="8"/>
        <rFont val="Arial"/>
        <family val="2"/>
        <charset val="204"/>
      </rPr>
      <t>ООО "КРДВ Мурманск" на 01.02.2023-01.05.2023:</t>
    </r>
    <r>
      <rPr>
        <sz val="8"/>
        <rFont val="Arial"/>
        <family val="2"/>
        <charset val="204"/>
      </rPr>
      <t xml:space="preserve"> без изменений
</t>
    </r>
    <r>
      <rPr>
        <u/>
        <sz val="8"/>
        <rFont val="Arial"/>
        <family val="2"/>
        <charset val="204"/>
      </rPr>
      <t>ООО "КРДВ Мурманск" на 01.06.2023-01.07.2023</t>
    </r>
    <r>
      <rPr>
        <sz val="8"/>
        <rFont val="Arial"/>
        <family val="2"/>
        <charset val="204"/>
      </rPr>
      <t xml:space="preserve">: Проведены мероприятия по разработке и согласованию технических условий его использования. В Мае 2023 заключен первый договор поставки продукции в количестве 35 тыс. тонн для ООО "Север Строй". Рассматривается вариант создания производства "Шлаковаты". Производство планируется создать в районе г. Мурманска или Кольского района.  </t>
    </r>
    <r>
      <rPr>
        <u/>
        <sz val="8"/>
        <rFont val="Arial"/>
        <family val="2"/>
        <charset val="204"/>
      </rPr>
      <t xml:space="preserve">
ООО "КРДВ Мурманск" на 01.08.2023-01.09.2023:</t>
    </r>
    <r>
      <rPr>
        <sz val="8"/>
        <rFont val="Arial"/>
        <family val="2"/>
        <charset val="204"/>
      </rPr>
      <t xml:space="preserve">  фактически осуществленный объем инвестиций: 4,6 млн руб.  в том числе капитальные вложения 4,6 млн. руб.   
</t>
    </r>
    <r>
      <rPr>
        <u/>
        <sz val="8"/>
        <rFont val="Arial"/>
        <family val="2"/>
        <charset val="204"/>
      </rPr>
      <t>ООО "КРДВ Мурманск" на 01.10.2023:</t>
    </r>
    <r>
      <rPr>
        <sz val="8"/>
        <rFont val="Arial"/>
        <family val="2"/>
        <charset val="204"/>
      </rPr>
      <t xml:space="preserve"> В не рамках проекта компанией производится материал для дорожного строительства. ООО МАЗ направлено обращение в Мин. автодорожного строительства. Партия продукции направлена в дорожно-строительную компанию СПб для опытных исследований. ООО МАЗ заключил с ООО Север Строй договор на поставку партии шлака для использовании в дорожном строительстве. Ведутся работы по возможности обогащения отвального шлака. 
ООО "КРДВ Мурманск" на 01.11.2023-01.07.2024 Без изменений. Объем инвестиций 5,52 в том числе капитальные вложения 4,9 млн.руб.</t>
    </r>
  </si>
  <si>
    <r>
      <rPr>
        <u/>
        <sz val="8"/>
        <rFont val="Arial"/>
        <family val="2"/>
        <charset val="204"/>
      </rPr>
      <t xml:space="preserve">ООО "КРДВ Мурманск" на 01.01.2023-01.02.2023:  </t>
    </r>
    <r>
      <rPr>
        <sz val="8"/>
        <rFont val="Arial"/>
        <family val="2"/>
        <charset val="204"/>
      </rPr>
      <t xml:space="preserve">компанией приобретено здание (АРМ2), далее осуществлен его демонтаж для последующего строительства планируемого объекта. Проведены проектные изыскания. Проведены работы по формирования и оформлению прав на земельный участок под бывшим зданием АРМ2.                                                                        
ООО «ДСИ Техно» в рамках реализации проекта в соответствии с подписанным между ООО «ДСИ Техно» и ПАО «ГМК «Норильский никель». Договором №НН/72-2021 от 21.01.2021г. на поставку двухкомпонентного полиэфирного состава в ампулах для механизированного крепления по спецификациям согласно проекта «Организация производства двухкомпонентного полиэфирного состава в ампулах для механизированного крепления» (код проекта: «ОП.АП.20-01») вынуждено констатировать факт существенного изменения обстоятельств, которые делают затруднительным исполнение обязательств по указанному Договору.
06.05.2022 года в адрес генерального директора компании-учредителя Климчук И В. было направлено письмо от Участника ООО "ДСИ Техно" (далее - Общество) - ДСИ Андеграунд Холдинге С.а.р.л. (DSI Underground Holdings S.a г.I.), в котором сообщалось о том, что ДСИ Андеграунд Холдинге С.а.р.л. не может более предоставлять Обществу финансовые ресурсы для завершения проекта в согласованные сроки и в установленном объеме, ввиду сложившейся в настоящий момент мировой ситуации и целого комплекса серьезных и независящих от воли Участников Общества обстоятельств, которые невозможно было предвидеть ранее - на момент заключения Договора, в частности о существенных препятствиях для дальнейшего финансирования проекта по организации производства полимерных ампул в пгт Никель. 
ООО «ДСИ Техно» 12.05.22г. уведомило ПАО «ГМК «Норильский никель» о данном факте и о том, что дочернее предприятие ООО «ДСИ Техно» не имеет достаточных финансовых ресурсов для продолжения реализации проекта.
16.05.22г. проведена встреча представителей ООО «ДСИ Техно» и ПАО «ГМК «Норильский никель», на которой стороны обсудили сложившееся положение и определили план дальнейших действий.
По запросам ПАО «ГМК «Норильский никель», в течение июня, были предоставлены все необходимые документы для принятия решения по дальнейшему финансированию.
21.06.22 руководством ПАО «ГМК «Норильский никель» было принято решение дальнейшего развития проекта за счет собственных средств. В настоящее время специалисты ПАО «ГМК «Норильский никель» изучили актуализированную информацию о состоянии развития проекта и изучили все коммерческие предложения на поставку химического сырья, технологического оборудования, вспомогательного оборудования на строительно-монтажные работы.
ПАО « ГМК «Норильский никель» будет продолжать проект путем приобретения компании ООО «ДСИ Техно», соответственно заинтересован оставаться резидентом «Арктической зоны».
В июле 2022 года произошла официальная смена собственника компании (в настоящее время 100% долей принадлежит ООО «Горхим Техно») и наименования компании на ООО «Полимер Арктик».
Проектные работы по строительству производственного здания находятся на стадии «П» (проектная документация), в феврале 2023 года документы будут переданы на экологическую экспертизу. Резидент АЗРФ.
</t>
    </r>
    <r>
      <rPr>
        <u/>
        <sz val="8"/>
        <rFont val="Arial"/>
        <family val="2"/>
        <charset val="204"/>
      </rPr>
      <t>ООО "КРДВ Мурманск" на 01.03.2023-01.06.2023</t>
    </r>
    <r>
      <rPr>
        <sz val="8"/>
        <rFont val="Arial"/>
        <family val="2"/>
        <charset val="204"/>
      </rPr>
      <t xml:space="preserve">: Проектная документация в процессе проверки и утверждения. Перенос сроков по подаче на экологическую экспертизу (предварительно на 2 кв 2023.
</t>
    </r>
    <r>
      <rPr>
        <u/>
        <sz val="8"/>
        <rFont val="Arial"/>
        <family val="2"/>
        <charset val="204"/>
      </rPr>
      <t>ООО "КРДВ Мурманск" на 01.07.2023:</t>
    </r>
    <r>
      <rPr>
        <sz val="8"/>
        <rFont val="Arial"/>
        <family val="2"/>
        <charset val="204"/>
      </rPr>
      <t xml:space="preserve"> Проектная документация подана на экологическую экспертизу. Результаты рассмотрения ожидаются в сентябре 2023.
</t>
    </r>
    <r>
      <rPr>
        <u/>
        <sz val="8"/>
        <rFont val="Arial"/>
        <family val="2"/>
        <charset val="204"/>
      </rPr>
      <t xml:space="preserve"> ООО "КРДВ Мурманск" на 01.08.2023-01.09.2023:</t>
    </r>
    <r>
      <rPr>
        <sz val="8"/>
        <rFont val="Arial"/>
        <family val="2"/>
        <charset val="204"/>
      </rPr>
      <t xml:space="preserve"> фактически осуществленный объем инвестиций 81  млн.руб.
</t>
    </r>
    <r>
      <rPr>
        <u/>
        <sz val="8"/>
        <rFont val="Arial"/>
        <family val="2"/>
        <charset val="204"/>
      </rPr>
      <t>ООО "КРДВ Мурманск" на 01.10.2023:</t>
    </r>
    <r>
      <rPr>
        <sz val="8"/>
        <rFont val="Arial"/>
        <family val="2"/>
        <charset val="204"/>
      </rPr>
      <t xml:space="preserve"> Экологическая экспертиза еще не пройдена. В Октябре 2023 планируется заключение доп. соглашения по проекту, в целях увеличения срока реализации проекта
</t>
    </r>
    <r>
      <rPr>
        <u/>
        <sz val="8"/>
        <rFont val="Arial"/>
        <family val="2"/>
        <charset val="204"/>
      </rPr>
      <t>ООО "КРДВ Мурманск" на 01.11.2023</t>
    </r>
    <r>
      <rPr>
        <sz val="8"/>
        <rFont val="Arial"/>
        <family val="2"/>
        <charset val="204"/>
      </rPr>
      <t xml:space="preserve">: без изменений. В ноябре 2023 планируется заключение доп. соглашения по проекту, в целях увеличения срока реализации проекта
</t>
    </r>
    <r>
      <rPr>
        <u/>
        <sz val="8"/>
        <rFont val="Arial"/>
        <family val="2"/>
        <charset val="204"/>
      </rPr>
      <t>ООО "КРДВ Мурманск" на 01.12.2023-01.04.2024:</t>
    </r>
    <r>
      <rPr>
        <sz val="8"/>
        <rFont val="Arial"/>
        <family val="2"/>
        <charset val="204"/>
      </rPr>
      <t xml:space="preserve"> Планируемое в ноябре 2023 заключение доп. соглашения по проекту, в целях увеличения срока реализации проекта, перенесено на 2024 год (в связи с ожиданием от ПАО "ГМК "Норильский Никель" подтверждения информации о финансировании).
ООО "КРДВ Мурманск" на 01.05.2024-01.07.2024: проектные работы завершены (в 2023 году), получены положительные заключения государственной экологической экспертизы и негосударственной экспертизы проектной документации (в январе 2024 года). В соответствии с обязательными условиями Опциона реализация проекта приостановлена до апреля 2025 года.
</t>
    </r>
  </si>
  <si>
    <r>
      <rPr>
        <u/>
        <sz val="8"/>
        <rFont val="Arial"/>
        <family val="2"/>
        <charset val="204"/>
      </rPr>
      <t xml:space="preserve">ООО "КРДВ Мурманск" на 01.01.2023: </t>
    </r>
    <r>
      <rPr>
        <sz val="8"/>
        <rFont val="Arial"/>
        <family val="2"/>
        <charset val="204"/>
      </rPr>
      <t xml:space="preserve">проект введен в эксплуатацию в 2021 году. Производство заявленной продукции приостановлено в связи с отсутствием спроса на выпускаемую продукцию. Высокая себестоимость не позволяет конкурировать на площадке гос. закупок и т.п. заявленные 10 новых рабочих мест не создано.  Расход 2017,00.
</t>
    </r>
    <r>
      <rPr>
        <u/>
        <sz val="8"/>
        <rFont val="Arial"/>
        <family val="2"/>
        <charset val="204"/>
      </rPr>
      <t>ООО "КРДВ Мурманск" на 01.02.2023-01.09.2023:</t>
    </r>
    <r>
      <rPr>
        <sz val="8"/>
        <rFont val="Arial"/>
        <family val="2"/>
        <charset val="204"/>
      </rPr>
      <t xml:space="preserve"> без изменений 
</t>
    </r>
    <r>
      <rPr>
        <u/>
        <sz val="8"/>
        <rFont val="Arial"/>
        <family val="2"/>
        <charset val="204"/>
      </rPr>
      <t>Администрация Печенгского муниц округа:</t>
    </r>
    <r>
      <rPr>
        <sz val="8"/>
        <rFont val="Arial"/>
        <family val="2"/>
        <charset val="204"/>
      </rPr>
      <t xml:space="preserve"> Проект реализован. Производство запущено. Цех функционирует. Потенциально создано 10 рабочих мест, но сотрудников на них нет по причине отсутствия заказов.  Проблема с потребительским спросом, заказов не было. Расход 5629,345 руб.
</t>
    </r>
    <r>
      <rPr>
        <u/>
        <sz val="8"/>
        <rFont val="Arial"/>
        <family val="2"/>
        <charset val="204"/>
      </rPr>
      <t>Администрация Печенгского муниц округа на 01.11.2022</t>
    </r>
    <r>
      <rPr>
        <sz val="8"/>
        <rFont val="Arial"/>
        <family val="2"/>
        <charset val="204"/>
      </rPr>
      <t xml:space="preserve">: заказов у ИП Матвиенко В.А. не было. Администрацией Печенгского округа направлено ИП Матвиенко В.А.  информационное письмо о сервисе "Бизнес для бизнеса, созданном на Информационном портале Мурманской области, для подачи заявки на включение  в Реестр поставщиков в целях поиска рынка сбыта в регионе и заявлении о  своих услугах или продукции в рамках инвестиционного проекта.
Резидент АЗРФ.
</t>
    </r>
    <r>
      <rPr>
        <u/>
        <sz val="8"/>
        <rFont val="Arial"/>
        <family val="2"/>
        <charset val="204"/>
      </rPr>
      <t>Администрация Печенгского муниц округа на 01.01.2023, 01.02.2023, 01.03.2023</t>
    </r>
    <r>
      <rPr>
        <sz val="8"/>
        <rFont val="Arial"/>
        <family val="2"/>
        <charset val="204"/>
      </rPr>
      <t>: в связи с вступлением с 1 января 2023 года в силу постановления Правительства РФ от 08.07.2022 № 1224 "Об особенностях описания отдельных видов товаров, являющихся объектом закупки для обеспечения государственных и муниципальных нужд, при закупках которых предъявляются экологические требования" и в целях выполнения данного постановления и поддержки местного производителя направлены письма в 32 муниципалитета Мурманской области для рассмотрения в качестве поставщика малых архитектурных форм при проведении работ по благоустройству, экозавод по переработке вторичных пластиковых материалов "УМНАЯ SREDA". Необходимость расширения проекта есть, однако из-за очень низкого спроса на продукцию (штучный заказ продукции), возможности расширения проекта отсутствуют. Рассматриваемые направления развития проекта: расширение номенклатуры производимой продукции, расширение перечня перерабатываемого сырья, организация процесса подготовки сырья.  
На 01.05.2024-01.07.2024: мелкие заказы, справляется своими силами.</t>
    </r>
  </si>
  <si>
    <r>
      <rPr>
        <u/>
        <sz val="8"/>
        <rFont val="Arial"/>
        <family val="2"/>
        <charset val="204"/>
      </rPr>
      <t xml:space="preserve">ООО "КРДВ Мурманск" на 01.12.2022: </t>
    </r>
    <r>
      <rPr>
        <sz val="8"/>
        <rFont val="Arial"/>
        <family val="2"/>
        <charset val="204"/>
      </rPr>
      <t xml:space="preserve"> производится закупка оборудования и материалов. ООО "Русский Лосось" заключило с АО "Оборонэнерго" договор № 240/3ТП/СЗФ-2021 от 05.07.2021 об осуществлении технологического присоединения к электрическим сетям АО "Оборонэнерго" комплекса объектов марикультуры фабрики по убою и переработке атлантического лосося на территории н.п. Лиинахамари, по адресу: Мурманская область, Печенгский район, н.п. Лиинахамари (район причала № 2) (к.н. 51:03:0020101:1635).
Согласно условиям договора срок выполнения мероприятий по технологическому присоединению составляет 24 месяца со дня заключения договора, в связи с чем срок ввода в эксплуатацию объекта капитального строительства будет нарушен. Резидент АЗРФ.
</t>
    </r>
    <r>
      <rPr>
        <u/>
        <sz val="8"/>
        <rFont val="Arial"/>
        <family val="2"/>
        <charset val="204"/>
      </rPr>
      <t>ООО "КРДВ Мурманск" на 01.01.2023</t>
    </r>
    <r>
      <rPr>
        <sz val="8"/>
        <rFont val="Arial"/>
        <family val="2"/>
        <charset val="204"/>
      </rPr>
      <t xml:space="preserve">: 15.12.2022г. направлен запрос в Печенгский муниципальный округ с просьбой сообщить об имеющихся ограничениях, препятствующих предоставлению резиденту земельного участка 51:03:0020101:1816. На текущий момент ответ не получен. 
</t>
    </r>
    <r>
      <rPr>
        <u/>
        <sz val="8"/>
        <rFont val="Arial"/>
        <family val="2"/>
        <charset val="204"/>
      </rPr>
      <t xml:space="preserve">ООО "КРДВ Мурманск" на 01.02.2023: </t>
    </r>
    <r>
      <rPr>
        <sz val="8"/>
        <rFont val="Arial"/>
        <family val="2"/>
        <charset val="204"/>
      </rPr>
      <t xml:space="preserve">Получен ответ Печенгского муниципального округа (№ 549 от 26.01.2023г.) - предоставление ЗУ невозможно, вид разрешенного использования (ВРИ) не соответствует заявленному в проекте. Администрацией Печенгского района направлен запрос в Минград на изменение ВРИ. 
Отчет за 4кв. 2022г. находится в стадии согласования.
</t>
    </r>
    <r>
      <rPr>
        <u/>
        <sz val="8"/>
        <rFont val="Arial"/>
        <family val="2"/>
        <charset val="204"/>
      </rPr>
      <t>ООО "КРДВ Мурманск" на 01.03.2023</t>
    </r>
    <r>
      <rPr>
        <sz val="8"/>
        <rFont val="Arial"/>
        <family val="2"/>
        <charset val="204"/>
      </rPr>
      <t xml:space="preserve">г.: согласован отчет за 4 кв. 2022. Инвестиции по состоянию на 31.12.2023                                                                                                                              
</t>
    </r>
    <r>
      <rPr>
        <u/>
        <sz val="8"/>
        <rFont val="Arial"/>
        <family val="2"/>
        <charset val="204"/>
      </rPr>
      <t>ООО "КРДВ Мурманск" на 01.04.2023г.</t>
    </r>
    <r>
      <rPr>
        <sz val="8"/>
        <rFont val="Arial"/>
        <family val="2"/>
        <charset val="204"/>
      </rPr>
      <t xml:space="preserve">: ООО "КРДВ Мурманск" в адрес АО "Оборонэнерго" направлен запрос о ходе осуществления работ по договору, заключенному с ООО "Русский лосось". 
</t>
    </r>
    <r>
      <rPr>
        <u/>
        <sz val="8"/>
        <rFont val="Arial"/>
        <family val="2"/>
        <charset val="204"/>
      </rPr>
      <t>ООО "КРДВ Мурманск" на 01.05.2023г.-01.06.2023</t>
    </r>
    <r>
      <rPr>
        <sz val="8"/>
        <rFont val="Arial"/>
        <family val="2"/>
        <charset val="204"/>
      </rPr>
      <t xml:space="preserve">: Фабрика построена. Ввод в эксплуатацию - август-сентябрь 2023г. По полученной информации следует, что АО "Оборонэнерго" был заключен договор подряда с ООО "ПЦ Сибири" на выполнение СМР. Срок выполнения работ - 18.09.2022г. Просрочка связана с длительным процессом получения сервитута. До конца апреля 2023г. Министерством обороны РФ будет подписан приказ на установление публичного сервитута и заключен договор аренды земельного участка. Проектная, сметная  и рабочая документация разработана и согласована с АО "Оборонэнерго".  После прохождения сметной документацией главгосэкспертизы будет проведена конкурсная процедура на СМР в целях технологического присоединения. Плановый срок выполнения работ по договору - ноябрь 2023г
</t>
    </r>
    <r>
      <rPr>
        <u/>
        <sz val="8"/>
        <rFont val="Arial"/>
        <family val="2"/>
        <charset val="204"/>
      </rPr>
      <t>ООО "КРДВ Мурманск" на 01.07.2023 г.</t>
    </r>
    <r>
      <rPr>
        <sz val="8"/>
        <rFont val="Arial"/>
        <family val="2"/>
        <charset val="204"/>
      </rPr>
      <t xml:space="preserve">: рассматривается заявка на ДС (новый ОКВЭД 03.22.1 Рыбоводство пресноводное индустриальное (новый объект по выращиванию форели на оз. Нялъявр, + 951,6 млн.руб, +59 новых рабочих мест) 
</t>
    </r>
    <r>
      <rPr>
        <u/>
        <sz val="8"/>
        <rFont val="Arial"/>
        <family val="2"/>
        <charset val="204"/>
      </rPr>
      <t>ООО "КРДВ" Мурманск на 01.08.2023г.-01.09.2023</t>
    </r>
    <r>
      <rPr>
        <sz val="8"/>
        <rFont val="Arial"/>
        <family val="2"/>
        <charset val="204"/>
      </rPr>
      <t xml:space="preserve">: заключено ДС.
</t>
    </r>
    <r>
      <rPr>
        <u/>
        <sz val="8"/>
        <rFont val="Arial"/>
        <family val="2"/>
        <charset val="204"/>
      </rPr>
      <t>ООО "КРДВ" Мурманск на 01.10.2023г.</t>
    </r>
    <r>
      <rPr>
        <sz val="8"/>
        <rFont val="Arial"/>
        <family val="2"/>
        <charset val="204"/>
      </rPr>
      <t xml:space="preserve">: 06.10.2023г. планируется официальное открытие рыбоперерабатывающего завода. Завершено оформление рыбоводного участка на озере Нялъявр для выращивания посадочного материала форели. По ПГ (01.01.21-31.12.32) плановые инвестиции 1267,95 млн.руб,плановые РМ 103.
</t>
    </r>
    <r>
      <rPr>
        <u/>
        <sz val="8"/>
        <rFont val="Arial"/>
        <family val="2"/>
        <charset val="204"/>
      </rPr>
      <t>ООО "КРДВ" Мурманск на 01.11.2023г.</t>
    </r>
    <r>
      <rPr>
        <sz val="8"/>
        <rFont val="Arial"/>
        <family val="2"/>
        <charset val="204"/>
      </rPr>
      <t xml:space="preserve">: рыбоперерабатывающий завод введен в эксплуатацию. Ежеквартальный отчет в стадии согласования.
</t>
    </r>
    <r>
      <rPr>
        <u/>
        <sz val="8"/>
        <rFont val="Arial"/>
        <family val="2"/>
        <charset val="204"/>
      </rPr>
      <t xml:space="preserve">ООО "КРДВ" Мурманск на 01.12.2023-01.01.2024: </t>
    </r>
    <r>
      <rPr>
        <sz val="8"/>
        <rFont val="Arial"/>
        <family val="2"/>
        <charset val="204"/>
      </rPr>
      <t xml:space="preserve">Ежеквартальный отчет получен. Рыбоперерабатывающий завод введен в эксплуатацию. Продолжаются работы по ДС (выращивание форели оз. Налъявр).
</t>
    </r>
    <r>
      <rPr>
        <u/>
        <sz val="8"/>
        <rFont val="Arial"/>
        <family val="2"/>
        <charset val="204"/>
      </rPr>
      <t>ООО "КРДВ" Мурманск на 01.02.2024-01.05.2024:</t>
    </r>
    <r>
      <rPr>
        <sz val="8"/>
        <rFont val="Arial"/>
        <family val="2"/>
        <charset val="204"/>
      </rPr>
      <t xml:space="preserve"> ежеквартальный отчет согласован. Продолжаются работы по ДС (выращивание форели оз. Налъявр): проводятся мероприятия по переводу ЗУ в другую территориальную зону и изменения ВРИ (вида разрешенного использования) земли. Корректировка отчета за 1 квартал 2024 года.
ООО "КРДВ" Мурманск на 01.06.2024-01.07.2024: фактические инвестиции по итогам 1 кв 2024 г составили 1092,136 млн руб., создано 103 рм.
</t>
    </r>
  </si>
  <si>
    <r>
      <rPr>
        <u/>
        <sz val="8"/>
        <rFont val="Arial"/>
        <family val="2"/>
        <charset val="204"/>
      </rPr>
      <t>УК Столица Арктики на 01.08.2022:</t>
    </r>
    <r>
      <rPr>
        <sz val="8"/>
        <rFont val="Arial"/>
        <family val="2"/>
        <charset val="204"/>
      </rPr>
      <t xml:space="preserve"> с Министерством имущественных отношений Мурманской области заключен договор аренды земельного участка с кадастровым номером 51:03:0020101:11 от 06.09.2021 № 700.  Договор зарегистрирован в Росреестре. Во 2-3 кв. 2022г. запланированы ПИР. 
У компании есть неопределенность в будущем с поставками кормов и смолта в связи с санкционной политикой. Ведут переговоры с Ираном. 
Компания выделяет 3 основные проблемы для текущей деятельности и реализации проектов в статусе резидента АЗРФ:
1. Отсутствие посадочного материала: в РФ не производится, экспорт из Норвегии запрещен. Пока альтернативы нет
2. Корма: в РФ не производится совсем. Найден альтернативный производитель в Белоруссии, с ним заключено соглашение, однако у этого поставщика возникли проблемы с логистикой (доставка составных ингредиентов), поэтому пока исполнение договора задерживается. Тестируются корма из Турции и Чили, пока решение не принято. Основные сложности с рецептурой – требуются специальные корма для лосося.
3. Оборудование для рыборазведения: в РФ практически не производится (например, лодочные моторы не производятся совсем).
Нашли одного производителя, однако, качество предлагаемого оборудования очень низкое. Пока работают на старом норвежском, ремонтируют по мере возможности. Идет поиск аналогов                                                                                                                                             
</t>
    </r>
    <r>
      <rPr>
        <u/>
        <sz val="8"/>
        <rFont val="Arial"/>
        <family val="2"/>
        <charset val="204"/>
      </rPr>
      <t>УК Столица Арктики на 1.09.2022: н</t>
    </r>
    <r>
      <rPr>
        <sz val="8"/>
        <rFont val="Arial"/>
        <family val="2"/>
        <charset val="204"/>
      </rPr>
      <t xml:space="preserve">а 2022г. смолт и корма получены в полном объеме. Альтернативные поставщики найдены, но риск задержки поставок есть, поэтому работа по поиску поставщиков не прекращается.
</t>
    </r>
    <r>
      <rPr>
        <u/>
        <sz val="8"/>
        <rFont val="Arial"/>
        <family val="2"/>
        <charset val="204"/>
      </rPr>
      <t>УК Столица Арктики на 1.10.2022:</t>
    </r>
    <r>
      <rPr>
        <sz val="8"/>
        <rFont val="Arial"/>
        <family val="2"/>
        <charset val="204"/>
      </rPr>
      <t xml:space="preserve"> продолжается работа по поиску альтернативных поставщиков.
</t>
    </r>
    <r>
      <rPr>
        <u/>
        <sz val="8"/>
        <rFont val="Arial"/>
        <family val="2"/>
        <charset val="204"/>
      </rPr>
      <t>ООО "КРДВ Мурманск" на 01.01.2023:</t>
    </r>
    <r>
      <rPr>
        <sz val="8"/>
        <rFont val="Arial"/>
        <family val="2"/>
        <charset val="204"/>
      </rPr>
      <t xml:space="preserve"> на 2022г. смолт и корма получены в полном объеме. Альтернативные поставщики найдены, но риск задержки поставок есть, поэтому работа по поиску поставщиков не прекращается. На текущий момент не согласованы технические условия (тарифные ставки) договора на поставку электроэнергии. 
</t>
    </r>
    <r>
      <rPr>
        <u/>
        <sz val="8"/>
        <rFont val="Arial"/>
        <family val="2"/>
        <charset val="204"/>
      </rPr>
      <t xml:space="preserve">ООО "КРДВ Мурманск" на 01.02.2023: </t>
    </r>
    <r>
      <rPr>
        <sz val="8"/>
        <rFont val="Arial"/>
        <family val="2"/>
        <charset val="204"/>
      </rPr>
      <t xml:space="preserve">в настоящее время ведутся ПИР. На текущий момент не согласованы технические условия (тарифные ставки) договора на поставку электроэнергии.  Отчет за 4 кв. 2022г находится в стадии согласования.
</t>
    </r>
    <r>
      <rPr>
        <u/>
        <sz val="8"/>
        <rFont val="Arial"/>
        <family val="2"/>
        <charset val="204"/>
      </rPr>
      <t>ООО "КРДВ Мурманск" на 01.03.2023г. -01.04.2023г</t>
    </r>
    <r>
      <rPr>
        <sz val="8"/>
        <rFont val="Arial"/>
        <family val="2"/>
        <charset val="204"/>
      </rPr>
      <t xml:space="preserve">.: согласован отчет за 4 кв. 2022.                                                                                                                                                                                         
</t>
    </r>
    <r>
      <rPr>
        <u/>
        <sz val="8"/>
        <rFont val="Arial"/>
        <family val="2"/>
        <charset val="204"/>
      </rPr>
      <t>ООО "КРДВ Мурманск" на 01.05.2023г. -01.06.2023г:</t>
    </r>
    <r>
      <rPr>
        <sz val="8"/>
        <rFont val="Arial"/>
        <family val="2"/>
        <charset val="204"/>
      </rPr>
      <t xml:space="preserve"> резиденту направлены тех. условия (электроэнергия) на согласование. 
</t>
    </r>
    <r>
      <rPr>
        <u/>
        <sz val="8"/>
        <rFont val="Arial"/>
        <family val="2"/>
        <charset val="204"/>
      </rPr>
      <t>ООО "КРДВ Мурманск" на 01.07.2023г.</t>
    </r>
    <r>
      <rPr>
        <sz val="8"/>
        <rFont val="Arial"/>
        <family val="2"/>
        <charset val="204"/>
      </rPr>
      <t xml:space="preserve">:резидентом подана заявка на заключение дополнительного соглашения (запуск рыбоводной фермы на оз. Нялъявр (500 т рыбы в год) + 8,65 млн руб. капвложения, + 59 р.м.)
</t>
    </r>
    <r>
      <rPr>
        <u/>
        <sz val="8"/>
        <rFont val="Arial"/>
        <family val="2"/>
        <charset val="204"/>
      </rPr>
      <t>ООО "КРДВ Мурманск" на 01.08.2023г.-01.10.2023г.</t>
    </r>
    <r>
      <rPr>
        <sz val="8"/>
        <rFont val="Arial"/>
        <family val="2"/>
        <charset val="204"/>
      </rPr>
      <t xml:space="preserve">: заключено ДС.
</t>
    </r>
    <r>
      <rPr>
        <u/>
        <sz val="8"/>
        <rFont val="Arial"/>
        <family val="2"/>
        <charset val="204"/>
      </rPr>
      <t xml:space="preserve">ООО "КРДВ" Мурманск на 01.11.2023г: </t>
    </r>
    <r>
      <rPr>
        <sz val="8"/>
        <rFont val="Arial"/>
        <family val="2"/>
        <charset val="204"/>
      </rPr>
      <t xml:space="preserve">без изменений, ежеквартальный отчет в стадии согласования. 
</t>
    </r>
    <r>
      <rPr>
        <u/>
        <sz val="8"/>
        <rFont val="Arial"/>
        <family val="2"/>
        <charset val="204"/>
      </rPr>
      <t xml:space="preserve">ООО "КРДВ" Мурманск на 01.12.2023-01.12.2024: </t>
    </r>
    <r>
      <rPr>
        <sz val="8"/>
        <rFont val="Arial"/>
        <family val="2"/>
        <charset val="204"/>
      </rPr>
      <t xml:space="preserve">Ежеквартальный отчет получен. Реализация мероприятия продолжается в рамках ДС.
</t>
    </r>
    <r>
      <rPr>
        <u/>
        <sz val="8"/>
        <rFont val="Arial"/>
        <family val="2"/>
        <charset val="204"/>
      </rPr>
      <t>ООО "КРДВ" Мурманск на 01.02.2024:</t>
    </r>
    <r>
      <rPr>
        <sz val="8"/>
        <rFont val="Arial"/>
        <family val="2"/>
        <charset val="204"/>
      </rPr>
      <t xml:space="preserve"> ежеквартальный отчет согласован. Планируется подача заявки на заключение ДС (смещение сроков реализации проекта).
</t>
    </r>
    <r>
      <rPr>
        <u/>
        <sz val="8"/>
        <rFont val="Arial"/>
        <family val="2"/>
        <charset val="204"/>
      </rPr>
      <t>ООО "КРДВ" Мурманск на 01.04.2024-01.05.2024:</t>
    </r>
    <r>
      <rPr>
        <sz val="8"/>
        <rFont val="Arial"/>
        <family val="2"/>
        <charset val="204"/>
      </rPr>
      <t xml:space="preserve"> Подготовка документов для подачи заявки на заключение ДС в июне/июле 2024г. (смещение сроков реализации проекта).
</t>
    </r>
    <r>
      <rPr>
        <u/>
        <sz val="8"/>
        <rFont val="Arial"/>
        <family val="2"/>
        <charset val="204"/>
      </rPr>
      <t xml:space="preserve">ООО "КРДВ" Мурманск на 01.06.2024: </t>
    </r>
    <r>
      <rPr>
        <sz val="8"/>
        <rFont val="Arial"/>
        <family val="2"/>
        <charset val="204"/>
      </rPr>
      <t>ПИР, после проведения ПИР и уточнения финансовых параметров проекта резидент направит пакет документов для заключения ДС (плановый срок подачи пакета документов на заключение ДС - 2 кв 2024 года). 
ООО "КРДВ" Мурманск на 01.07.2024: Документы для заключения ДС не направлялись, перенесено на 3 кв. 2024г.</t>
    </r>
  </si>
  <si>
    <r>
      <rPr>
        <u/>
        <sz val="8"/>
        <rFont val="Arial"/>
        <family val="2"/>
        <charset val="204"/>
      </rPr>
      <t>УК Столица Арктики на 01.08.2022:</t>
    </r>
    <r>
      <rPr>
        <sz val="8"/>
        <rFont val="Arial"/>
        <family val="2"/>
        <charset val="204"/>
      </rPr>
      <t xml:space="preserve"> предпроектная стадия. Осуществляются мероприятия по формированию и оформлению прав на земельный участок (проводятся согласования границ участка с МТУ Росимущества Мурманской области и Республики Карелия). Осуществляется мероприятия по приобретению необходимого оборудования и снаряжения (лодки, моторы, контейнеры, садки и т.д.)                                                                          
</t>
    </r>
    <r>
      <rPr>
        <u/>
        <sz val="8"/>
        <rFont val="Arial"/>
        <family val="2"/>
        <charset val="204"/>
      </rPr>
      <t xml:space="preserve">УК Столица Арктики на 1.10.2022 </t>
    </r>
    <r>
      <rPr>
        <sz val="8"/>
        <rFont val="Arial"/>
        <family val="2"/>
        <charset val="204"/>
      </rPr>
      <t xml:space="preserve">Закуплены и установлены садки и оборудование в акватории водного объекта, проведено зарыбление. Наблюдается отклонение от плана-графика (-45%) в связи с погодными условиями.
</t>
    </r>
    <r>
      <rPr>
        <u/>
        <sz val="8"/>
        <rFont val="Arial"/>
        <family val="2"/>
        <charset val="204"/>
      </rPr>
      <t>ООО "КРДВ Мурманск" на 01.12.2022:</t>
    </r>
    <r>
      <rPr>
        <sz val="8"/>
        <rFont val="Arial"/>
        <family val="2"/>
        <charset val="204"/>
      </rPr>
      <t xml:space="preserve"> Закуплены и установлены садки и оборудование в акватории водного объекта, проведено зарыбление. Отклонение от План Графика связано с техническими вопросами принятия оборудования на баланс. Планируется устранить в 4 кв. 2022 г.
Резидент АЗРФ.
</t>
    </r>
    <r>
      <rPr>
        <u/>
        <sz val="8"/>
        <rFont val="Arial"/>
        <family val="2"/>
        <charset val="204"/>
      </rPr>
      <t>ООО "КРДВ Мурманск" на 01.01.2023:</t>
    </r>
    <r>
      <rPr>
        <sz val="8"/>
        <rFont val="Arial"/>
        <family val="2"/>
        <charset val="204"/>
      </rPr>
      <t xml:space="preserve"> Закуплены и установлены садки и оборудование в акватории водного объекта, проведено зарыбление. Отклонение от План Графика связано с техническими вопросами принятия оборудования на баланс. Адрес: рыбоводный участок №22.1: озеро Алла-Аккаярви.
</t>
    </r>
    <r>
      <rPr>
        <u/>
        <sz val="8"/>
        <rFont val="Arial"/>
        <family val="2"/>
        <charset val="204"/>
      </rPr>
      <t>ООО "КРДВ Мурманск" на 01.02.2023:</t>
    </r>
    <r>
      <rPr>
        <sz val="8"/>
        <rFont val="Arial"/>
        <family val="2"/>
        <charset val="204"/>
      </rPr>
      <t xml:space="preserve"> Закуплены и установлены садки и оборудование в акватории водного объекта, проведено зарыбление. Фактические инвестиции по проекту 20,7 млн.руб.
</t>
    </r>
    <r>
      <rPr>
        <u/>
        <sz val="8"/>
        <rFont val="Arial"/>
        <family val="2"/>
        <charset val="204"/>
      </rPr>
      <t>ООО "КРДВ Мурманск" на 01.03.2023-01.06.2023г.:</t>
    </r>
    <r>
      <rPr>
        <sz val="8"/>
        <rFont val="Arial"/>
        <family val="2"/>
        <charset val="204"/>
      </rPr>
      <t xml:space="preserve"> без изменений.
</t>
    </r>
    <r>
      <rPr>
        <u/>
        <sz val="8"/>
        <rFont val="Arial"/>
        <family val="2"/>
        <charset val="204"/>
      </rPr>
      <t>ООО "КРДВ Мурманск" на 01.07.2023г.:</t>
    </r>
    <r>
      <rPr>
        <sz val="8"/>
        <rFont val="Arial"/>
        <family val="2"/>
        <charset val="204"/>
      </rPr>
      <t xml:space="preserve"> Произведено изъятие и утилизация всего малька. Руководство принимает решение о дальнейшем реализации проекта (рассматривается релокация на юг области).
</t>
    </r>
    <r>
      <rPr>
        <u/>
        <sz val="8"/>
        <rFont val="Arial"/>
        <family val="2"/>
        <charset val="204"/>
      </rPr>
      <t>ООО "КРДВ Мурманск" на 01.08.2023г.:</t>
    </r>
    <r>
      <rPr>
        <sz val="8"/>
        <rFont val="Arial"/>
        <family val="2"/>
        <charset val="204"/>
      </rPr>
      <t xml:space="preserve"> подана заявка на расторжение соглашения.
</t>
    </r>
    <r>
      <rPr>
        <u/>
        <sz val="8"/>
        <rFont val="Arial"/>
        <family val="2"/>
        <charset val="204"/>
      </rPr>
      <t>ООО "КРДВ Мурманск" на 01.09.2023:</t>
    </r>
    <r>
      <rPr>
        <sz val="8"/>
        <rFont val="Arial"/>
        <family val="2"/>
        <charset val="204"/>
      </rPr>
      <t xml:space="preserve"> подписано соглашение о расторжении.
ООО "КРДВ Мурманск" на 01.10.2023-01.12.2023: соглашение расторгнуто в связи с невозможностью реализации проекта на данном водном участке. Возобновления реализации не будет.</t>
    </r>
  </si>
  <si>
    <r>
      <t xml:space="preserve">УК Столица Арктики на 01.09.2022:  </t>
    </r>
    <r>
      <rPr>
        <sz val="8"/>
        <rFont val="Arial"/>
        <family val="2"/>
        <charset val="204"/>
      </rPr>
      <t xml:space="preserve">инвестором оформлено 24 зу из 29 заявленных в Доп. соглашении. Необходимо получение статуса туристического кластера в рамках федеральной целевой программы "Развитие внутреннего и въездного туризма в РФ (2019-2025 годы), включая мероприятия по подаче заявки от региона. Существует потребность в транспортной инфраструктуре проекта- автодороге протяженностью 15.5 км присвоить статус дороги регионального значения (как дорога к объекту регионального значения туристическому кластеру Средний и Рыбачий). Бюджетная оценка стоимости 4,5 млрд руб. Необходимо определить источники финансирования. Электроснабжение проекта возможно по 2 вариантам. Предварительная оценка стоимости 8,9 млрд руб. Необходимо определить источники финансирования. В рабочем порядке вся необходимая документация будет направлена в адрес Минэнерго МО.
Состоялся визит Корпорации "Туризм.РФ". Осмотрены территории реализации проекта и глемпинг "Китовый берег". Оценка проекта положительная. 
</t>
    </r>
    <r>
      <rPr>
        <u/>
        <sz val="8"/>
        <rFont val="Arial"/>
        <family val="2"/>
        <charset val="204"/>
      </rPr>
      <t xml:space="preserve">УК Столица Арктики на 01.10.2022: </t>
    </r>
    <r>
      <rPr>
        <sz val="8"/>
        <rFont val="Arial"/>
        <family val="2"/>
        <charset val="204"/>
      </rPr>
      <t xml:space="preserve">подготовка документов для заключения Доп. соглашения, в связи с изменениями количества ЗУ.
Резидент АЗРФ.
</t>
    </r>
    <r>
      <rPr>
        <u/>
        <sz val="8"/>
        <rFont val="Arial"/>
        <family val="2"/>
        <charset val="204"/>
      </rPr>
      <t>УК Столица Арктики на 01.11.2022: п</t>
    </r>
    <r>
      <rPr>
        <sz val="8"/>
        <rFont val="Arial"/>
        <family val="2"/>
        <charset val="204"/>
      </rPr>
      <t xml:space="preserve">одготовка документов для заключения Доп. соглашения, в связи с изменениями количества ЗУ.
Резидент АЗРФ. Фактические инвестиции на 01.11.2022 - 2, 28 млрд руб., создано 16 рабочих мест
</t>
    </r>
    <r>
      <rPr>
        <u/>
        <sz val="8"/>
        <rFont val="Arial"/>
        <family val="2"/>
        <charset val="204"/>
      </rPr>
      <t>ООО "КРДВ Мурманск" на 01.12.2022:</t>
    </r>
    <r>
      <rPr>
        <sz val="8"/>
        <rFont val="Arial"/>
        <family val="2"/>
        <charset val="204"/>
      </rPr>
      <t xml:space="preserve"> резидент АЗРФ. Проект реализуется с небольшим опережением: строятся технологические проезды + 2я очередь глэмпинга "Китовый берег" (Мурманская область, Печенгский муниципальный округ, в 30 км севернее от п. Старая Титовка на берегу Баренцева моря губы Малая Волоковая). Создается техническая зона для обслуживания техники клиентов и рабочей техники. Проводится проектирование 3-4 очередей. Построен вахтовый городок (проживает 80 строителей). Проводится облагораживание, очистка и разминирование территорий. На территорию протянута оптоволоконная связь (интернет).</t>
    </r>
    <r>
      <rPr>
        <u/>
        <sz val="8"/>
        <rFont val="Arial"/>
        <family val="2"/>
        <charset val="204"/>
      </rPr>
      <t xml:space="preserve">
ООО "КРДВ Мурманск" на 01.01.2023:</t>
    </r>
    <r>
      <rPr>
        <sz val="8"/>
        <rFont val="Arial"/>
        <family val="2"/>
        <charset val="204"/>
      </rPr>
      <t xml:space="preserve"> подана заявка на заключение дополнительного соглашения с измененными земельными участками для реализации проекта. Заявка направлена на доработку и проверку земельных участков. Место нахождения кластера: п-в Средний, Рыбачий.</t>
    </r>
    <r>
      <rPr>
        <u/>
        <sz val="8"/>
        <rFont val="Arial"/>
        <family val="2"/>
        <charset val="204"/>
      </rPr>
      <t xml:space="preserve">
ООО "КРДВ Мурманск" на 01.02.2023-01.04.2023: </t>
    </r>
    <r>
      <rPr>
        <sz val="8"/>
        <rFont val="Arial"/>
        <family val="2"/>
        <charset val="204"/>
      </rPr>
      <t>заявка на заключение дополнительного соглашения отозвана. Планируется изменение параметров проекта и сроков реализации. Согласно отчету за 4 кв 2022: фактические инвестиции - 2 882,3 млн руб., создано 16 рабочих мест. Мероприятие мониторится в рамках ПНСЖ</t>
    </r>
    <r>
      <rPr>
        <u/>
        <sz val="8"/>
        <rFont val="Arial"/>
        <family val="2"/>
        <charset val="204"/>
      </rPr>
      <t xml:space="preserve">
ООО "КРДВ Мурманск" на 01.05.2023-01.07.2023г.:ф</t>
    </r>
    <r>
      <rPr>
        <sz val="8"/>
        <rFont val="Arial"/>
        <family val="2"/>
        <charset val="204"/>
      </rPr>
      <t>актические инвестиции за 1 кв 2023 (нарастающим итогом) составили 3,6 млрд руб. и создано 18 рабочих мест. Заключено дополнительное соглашение с увеличением сроков реализации на 3 года (до 2029 года). Планируемые инвестиции остались в первоначальных значениях (28 млрд руб.). Пересмотрены земельные участки в рамках проекта. Оформлены в аренду земельные участки; проводятся инженерные изыскания; разрабатывается архитектурно-планировочная концепция; разрабатывается концепция инженерного обеспечения проекта.</t>
    </r>
    <r>
      <rPr>
        <u/>
        <sz val="8"/>
        <rFont val="Arial"/>
        <family val="2"/>
        <charset val="204"/>
      </rPr>
      <t xml:space="preserve">
ООО "КРДВ Мурманск" на 01.08.2023-01.09.2023: </t>
    </r>
    <r>
      <rPr>
        <sz val="8"/>
        <rFont val="Arial"/>
        <family val="2"/>
        <charset val="204"/>
      </rPr>
      <t>фактические инвестиции по отчету за 2 кв 4 млрд руб., создано 21 рабочее место</t>
    </r>
    <r>
      <rPr>
        <u/>
        <sz val="8"/>
        <rFont val="Arial"/>
        <family val="2"/>
        <charset val="204"/>
      </rPr>
      <t xml:space="preserve">
ООО "КРДВ Мурманск" на 01.10.2023:</t>
    </r>
    <r>
      <rPr>
        <sz val="8"/>
        <rFont val="Arial"/>
        <family val="2"/>
        <charset val="204"/>
      </rPr>
      <t xml:space="preserve"> оформляются в аренду земельные участки; проводятся инженерные изыскания; разрабатывается архитектурно-планировочная концепция; разрабатывается концепция инженерного обеспечения проекта. Введен в эксплуатацию глемпинг «Китовый берег» (первая очередь). Выполняются проектно-изыскательские работы по второй очереди "Китовый берег". Продолжается строительство дороги.</t>
    </r>
    <r>
      <rPr>
        <u/>
        <sz val="8"/>
        <rFont val="Arial"/>
        <family val="2"/>
        <charset val="204"/>
      </rPr>
      <t xml:space="preserve">
ООО "КРДВ Мурманск" на 01.11.2023-01.12.2024: </t>
    </r>
    <r>
      <rPr>
        <sz val="8"/>
        <rFont val="Arial"/>
        <family val="2"/>
        <charset val="204"/>
      </rPr>
      <t>по отчету за 3 кв 2023 фактические инвестиции 4 739 млн руб., создано 23 рабочих места.</t>
    </r>
    <r>
      <rPr>
        <u/>
        <sz val="8"/>
        <rFont val="Arial"/>
        <family val="2"/>
        <charset val="204"/>
      </rPr>
      <t xml:space="preserve">
ООО "КРДВ Мурманск" на 01.02.2024 - 01.04.2024: </t>
    </r>
    <r>
      <rPr>
        <sz val="8"/>
        <rFont val="Arial"/>
        <family val="2"/>
        <charset val="204"/>
      </rPr>
      <t>по отчету за 4 кв 2023 фактические инвестиции 5 234 млн руб., создано 23 рабочих места. Продолжается строительство дороги и выполнение проектно-изыскательных работ второй очереди "Китовый берег".</t>
    </r>
    <r>
      <rPr>
        <u/>
        <sz val="8"/>
        <rFont val="Arial"/>
        <family val="2"/>
        <charset val="204"/>
      </rPr>
      <t xml:space="preserve">
ООО "КРДВ Мурманск" на 01.05.2024: </t>
    </r>
    <r>
      <rPr>
        <sz val="8"/>
        <rFont val="Arial"/>
        <family val="2"/>
        <charset val="204"/>
      </rPr>
      <t>фактические инвестиции составили 5,5 млрд руб., создано 23 рабочих места. Продолжается строительство дороги и выполнение проектно-изыскательных работ второй очереди "Китовый берег".</t>
    </r>
    <r>
      <rPr>
        <u/>
        <sz val="8"/>
        <rFont val="Arial"/>
        <family val="2"/>
        <charset val="204"/>
      </rPr>
      <t xml:space="preserve">
</t>
    </r>
    <r>
      <rPr>
        <sz val="8"/>
        <rFont val="Arial"/>
        <family val="2"/>
        <charset val="204"/>
      </rPr>
      <t>ООО "КРДВ Мурманск" на 01.06.2024-01.07.2024: Введен в эксплуатацию глемпинг "Китовый Берег". Объекты глемпинга относятся к нестационарным некапитальным сооружениям. Идет подготовка к строительству второй очереди объекта размещения комплекса «Китовый берег». Идет подготовка документов для заявки на дополнительное соглашение (изменение количества земельных участков).</t>
    </r>
  </si>
  <si>
    <r>
      <rPr>
        <u/>
        <sz val="8"/>
        <rFont val="Arial"/>
        <family val="2"/>
        <charset val="204"/>
      </rPr>
      <t>Администрация Печенгского муниц. округа</t>
    </r>
    <r>
      <rPr>
        <sz val="8"/>
        <rFont val="Arial"/>
        <family val="2"/>
        <charset val="204"/>
      </rPr>
      <t xml:space="preserve">: заключен договор по разработке технико-экономического обоснования Приключенческого курорта. Продолжается работа по технико-экономическому обоснованию Приключенческого курорта. Сделаны замены, выбраны возможные локации для размещения объекта. Проходит определение границ Парка с частичной доработкой концепции курорта для уточнения исходных данных (параметров). 
</t>
    </r>
    <r>
      <rPr>
        <u/>
        <sz val="8"/>
        <rFont val="Arial"/>
        <family val="2"/>
        <charset val="204"/>
      </rPr>
      <t>Администрация Печенгского муниц. округа на 01.09.2022:</t>
    </r>
    <r>
      <rPr>
        <sz val="8"/>
        <rFont val="Arial"/>
        <family val="2"/>
        <charset val="204"/>
      </rPr>
      <t xml:space="preserve"> продолжается работа по доработке концепции курорта.
</t>
    </r>
    <r>
      <rPr>
        <u/>
        <sz val="8"/>
        <rFont val="Arial"/>
        <family val="2"/>
        <charset val="204"/>
      </rPr>
      <t>Администрация Печенгского муниц. округа на 01.11.2022:</t>
    </r>
    <r>
      <rPr>
        <sz val="8"/>
        <rFont val="Arial"/>
        <family val="2"/>
        <charset val="204"/>
      </rPr>
      <t xml:space="preserve"> выполнены технико-экономическое обоснование развития приключенческого курорта. Начались работы по проработке и уточнению архитектурно-планировочных решений. Параллельно прорабатывается финансовая модель и организационно-правовая схема реализации проекта. 29-30.09.2022 проведена рабочая встреча с разработчиками в целях обсуждения промежуточных результатов. Принято решение о доработке материалов по технико-экономического обоснованию (срок - не позднее 15.11.2022).
</t>
    </r>
    <r>
      <rPr>
        <u/>
        <sz val="8"/>
        <rFont val="Arial"/>
        <family val="2"/>
        <charset val="204"/>
      </rPr>
      <t>Администрация Печенгского муниц. округа на 01.12.2022:</t>
    </r>
    <r>
      <rPr>
        <sz val="8"/>
        <rFont val="Arial"/>
        <family val="2"/>
        <charset val="204"/>
      </rPr>
      <t xml:space="preserve"> продолжаются работы по доработке технико-экономического обоснования. Проведены встречи с предпринимателями (потенциальными инвесторами).
</t>
    </r>
    <r>
      <rPr>
        <u/>
        <sz val="8"/>
        <rFont val="Arial"/>
        <family val="2"/>
        <charset val="204"/>
      </rPr>
      <t>Администрация Печенгского муниц. округа на 01.01.2023</t>
    </r>
    <r>
      <rPr>
        <sz val="8"/>
        <rFont val="Arial"/>
        <family val="2"/>
        <charset val="204"/>
      </rPr>
      <t xml:space="preserve">: продолжаются работы по доработке технико-экономического обоснования. 
</t>
    </r>
    <r>
      <rPr>
        <u/>
        <sz val="8"/>
        <rFont val="Arial"/>
        <family val="2"/>
        <charset val="204"/>
      </rPr>
      <t>Администрация Печенгского муниц. округа на 01.02.2023</t>
    </r>
    <r>
      <rPr>
        <sz val="8"/>
        <rFont val="Arial"/>
        <family val="2"/>
        <charset val="204"/>
      </rPr>
      <t xml:space="preserve">: выполнены работы по топографической съемке, продолжаются работы по доработке технико-экономического обоснования. 
</t>
    </r>
    <r>
      <rPr>
        <u/>
        <sz val="8"/>
        <rFont val="Arial"/>
        <family val="2"/>
        <charset val="204"/>
      </rPr>
      <t>Администрация Печенгского муниц. округа на 01.03.2023:</t>
    </r>
    <r>
      <rPr>
        <sz val="8"/>
        <rFont val="Arial"/>
        <family val="2"/>
        <charset val="204"/>
      </rPr>
      <t xml:space="preserve"> 09.02.2023 проведена рабочая встреча с разработчиками. Были выявлены замечания. Принято решение о доработке материалов по технико-экономическому обоснованию.                                                                                                                                                                                                                                                                                                 
</t>
    </r>
    <r>
      <rPr>
        <u/>
        <sz val="8"/>
        <rFont val="Arial"/>
        <family val="2"/>
        <charset val="204"/>
      </rPr>
      <t>Администрация Печенгского муниц. округа на 01.04.2023-01.05.2023:</t>
    </r>
    <r>
      <rPr>
        <sz val="8"/>
        <rFont val="Arial"/>
        <family val="2"/>
        <charset val="204"/>
      </rPr>
      <t xml:space="preserve"> продолжаются работы по доработке материалов по технико-экономическому обоснованию (договор заключен АНО "Центр социальных проектов "Вторая школа"
</t>
    </r>
    <r>
      <rPr>
        <u/>
        <sz val="8"/>
        <rFont val="Arial"/>
        <family val="2"/>
        <charset val="204"/>
      </rPr>
      <t>Администрация Печенгского муниц. округа  на 01.06.2023-01.07.2023</t>
    </r>
    <r>
      <rPr>
        <sz val="8"/>
        <rFont val="Arial"/>
        <family val="2"/>
        <charset val="204"/>
      </rPr>
      <t xml:space="preserve">: результаты материалов были презентованы 18.05.2023 на публичном расширенном совещании "О результатах и дальнейших планах реализации программы социально-экономического развития Печенгского муниципального округа" 
</t>
    </r>
    <r>
      <rPr>
        <u/>
        <sz val="8"/>
        <rFont val="Arial"/>
        <family val="2"/>
        <charset val="204"/>
      </rPr>
      <t>Администрация Печенгского муниц. округа на 01.08.2023:</t>
    </r>
    <r>
      <rPr>
        <sz val="8"/>
        <rFont val="Arial"/>
        <family val="2"/>
        <charset val="204"/>
      </rPr>
      <t xml:space="preserve"> Исполнителем по договору, заключенному АНО "Центр социальных проектов "Вторая школа" (заказчик по договору), готовится пакет документов для передачи заказчику.
</t>
    </r>
    <r>
      <rPr>
        <u/>
        <sz val="8"/>
        <rFont val="Arial"/>
        <family val="2"/>
        <charset val="204"/>
      </rPr>
      <t>Администрация Печенгского муниц. округа на 01.09.2023-01.10.2023:</t>
    </r>
    <r>
      <rPr>
        <sz val="8"/>
        <rFont val="Arial"/>
        <family val="2"/>
        <charset val="204"/>
      </rPr>
      <t xml:space="preserve"> Исполнитель передал документы заказчику (АНО "Центр социальных проектов "Вторая школа"). 
</t>
    </r>
    <r>
      <rPr>
        <u/>
        <sz val="8"/>
        <rFont val="Arial"/>
        <family val="2"/>
        <charset val="204"/>
      </rPr>
      <t xml:space="preserve">Администрация Печенгского муниц. округа на 01.11.2023-01.12.2023: </t>
    </r>
    <r>
      <rPr>
        <sz val="8"/>
        <rFont val="Arial"/>
        <family val="2"/>
        <charset val="204"/>
      </rPr>
      <t xml:space="preserve">Исполнитель готовит закрывающие документы по договору, заключенному с АНО "Центр социальных проектов "Вторая школа" (заказчик по договору). АНО "Центр социальных проектов "Вторая школа" готовит документы к передаче в администрацию Печенгского муниципального округа (Альбом - социально-экономическое обоснование приключенческого курорта "Никель экстрим" - от ООО "Урбан ПРО"). 
</t>
    </r>
    <r>
      <rPr>
        <u/>
        <sz val="8"/>
        <rFont val="Arial"/>
        <family val="2"/>
        <charset val="204"/>
      </rPr>
      <t>Администрация Печенгского муниц. округа на 01.01.2024:</t>
    </r>
    <r>
      <rPr>
        <sz val="8"/>
        <rFont val="Arial"/>
        <family val="2"/>
        <charset val="204"/>
      </rPr>
      <t xml:space="preserve"> 21.12.2023 АНО "Центр социальных проектов "Вторая школа" переданы в администрацию Печенгского муниципального округа альбомы проектной документации по проекту. 
Администрация Печенгского муниц. округа на 01.02.2024-01.07.2024: Ведется работа по поиску инвестора.</t>
    </r>
  </si>
  <si>
    <r>
      <rPr>
        <u/>
        <sz val="8"/>
        <rFont val="Arial"/>
        <family val="2"/>
        <charset val="204"/>
      </rPr>
      <t>АО Корпорация развития МО на 01.01.2023</t>
    </r>
    <r>
      <rPr>
        <sz val="8"/>
        <rFont val="Arial"/>
        <family val="2"/>
        <charset val="204"/>
      </rPr>
      <t xml:space="preserve">: Завершено  рейтинговое голосование по отбору общественных территорий, благоустройство которых планируется в 2023 году (Федеральный конкурс), по результатам которого Администрации Печенгского муниципального округа направила в Министерство градостроительства и благоустройства Мурманской области информацию о том, что предполагаемая стоимость благоустройства составит 95 млн. руб.                                                                                                                     
</t>
    </r>
    <r>
      <rPr>
        <u/>
        <sz val="8"/>
        <rFont val="Arial"/>
        <family val="2"/>
        <charset val="204"/>
      </rPr>
      <t>АО Корпорация развития МО на 01.02.2023-01.07.2023:</t>
    </r>
    <r>
      <rPr>
        <sz val="8"/>
        <rFont val="Arial"/>
        <family val="2"/>
        <charset val="204"/>
      </rPr>
      <t xml:space="preserve"> Минград МО направил запрос в Минстрой МО о возможности благоустройства ул. Бабикова в Никеле по программе реновации ЗАТО и потребность в финансировании в размере 95 млн. руб. Минстрой МО перенаправил данный запрос в Минобороны РФ. </t>
    </r>
    <r>
      <rPr>
        <u/>
        <sz val="8"/>
        <rFont val="Arial"/>
        <family val="2"/>
        <charset val="204"/>
      </rPr>
      <t xml:space="preserve">
</t>
    </r>
    <r>
      <rPr>
        <sz val="8"/>
        <rFont val="Arial"/>
        <family val="2"/>
        <charset val="204"/>
      </rPr>
      <t xml:space="preserve">АО Корпорация развития МО на 01.08.2023-01.07.2024: без изменений
</t>
    </r>
    <r>
      <rPr>
        <u/>
        <sz val="8"/>
        <rFont val="Arial"/>
        <family val="2"/>
        <charset val="204"/>
      </rPr>
      <t>Администрацией Печенгского муниципального округа н</t>
    </r>
    <r>
      <rPr>
        <sz val="8"/>
        <rFont val="Arial"/>
        <family val="2"/>
        <charset val="204"/>
      </rPr>
      <t xml:space="preserve">аправлены в Министерство градостроительства и благоустройства Мурманской области два варианта архитектурной концепции проекта для участия в рейтинговом голосовании по отбору территорий, благоустройство которых планируется в 2023 году. Приняли участие в рейтинговом голосовании по отбору территорий, благоустройство которых планируется в 2023 году. Направлена заявка (пакет документов) в Минград Мурманской области для получения софинансирования из областного бюджета в  2023 году. Получено коммерческое предложение по разработке проектно-сметной документации на сумму 3 700 000 руб.
</t>
    </r>
    <r>
      <rPr>
        <u/>
        <sz val="8"/>
        <rFont val="Arial"/>
        <family val="2"/>
        <charset val="204"/>
      </rPr>
      <t>Администрация Печенгского муниципального округа на 01.01.2023:</t>
    </r>
    <r>
      <rPr>
        <sz val="8"/>
        <rFont val="Arial"/>
        <family val="2"/>
        <charset val="204"/>
      </rPr>
      <t xml:space="preserve"> Администрацией Печенгского округа направлено письмо АО "Кольская ГМК" о возможности оказания в соответствии с Федеральным законом от 11.08.1995 №135-ФЗ "О благотворительной деятельности и благотворительных организациях" благотворительной (безвозмездной помощи) в сумме 3 700 000,00 руб. на разработку проектно-сметной документации.
</t>
    </r>
    <r>
      <rPr>
        <u/>
        <sz val="8"/>
        <rFont val="Arial"/>
        <family val="2"/>
        <charset val="204"/>
      </rPr>
      <t>Администрация Печенгского муниципального округа на 01.02.2023:</t>
    </r>
    <r>
      <rPr>
        <sz val="8"/>
        <rFont val="Arial"/>
        <family val="2"/>
        <charset val="204"/>
      </rPr>
      <t xml:space="preserve"> 25.01.2023 администрацией Печенгского муниципального округа направлено письмо заместителю Губернатора - министру градостроительства и благоустройства Мурманской области о рассмотрении возможности выделения средств из областного бюджета на разработку проектно-сметной документации в сумме 3 700 000,00 руб.
</t>
    </r>
    <r>
      <rPr>
        <u/>
        <sz val="8"/>
        <rFont val="Arial"/>
        <family val="2"/>
        <charset val="204"/>
      </rPr>
      <t>Администрация Печенгского муниципального округа на 01.03.2023:</t>
    </r>
    <r>
      <rPr>
        <sz val="8"/>
        <rFont val="Arial"/>
        <family val="2"/>
        <charset val="204"/>
      </rPr>
      <t xml:space="preserve"> Получен ответ от Минграда МО на письмо администрации Печенгского муниципального округа (разработка ПСД в рамках субсидии из областного бюджета местным бюджетам на благоустройство общественных территорий не предусмотрена, предложено рассмотреть вопрос разработки ПСД за счет внебюджетных источников). Администрацией Печенгского муниципального округа направлено предложение в Министерство развития Арктики и экономики Мурманской области для включения в соглашение о социально-экономическом развитии между Правительством Мурманской области и ПАО "ГМК "Норильский никель" на 2023-2025 годы (в т.ч. разработка ПСД за счет внебюджетных источников финансирования).                                                                                 
</t>
    </r>
    <r>
      <rPr>
        <u/>
        <sz val="8"/>
        <rFont val="Arial"/>
        <family val="2"/>
        <charset val="204"/>
      </rPr>
      <t>Администрация Печенгского муниципального округа на 01.04.2023:</t>
    </r>
    <r>
      <rPr>
        <sz val="8"/>
        <rFont val="Arial"/>
        <family val="2"/>
        <charset val="204"/>
      </rPr>
      <t xml:space="preserve"> продолжается работа по поиску источников финансирования 
</t>
    </r>
    <r>
      <rPr>
        <u/>
        <sz val="8"/>
        <rFont val="Arial"/>
        <family val="2"/>
        <charset val="204"/>
      </rPr>
      <t>Администрация Печенгского муниципального округа на 01.05.2023-01.06.2023:</t>
    </r>
    <r>
      <rPr>
        <sz val="8"/>
        <rFont val="Arial"/>
        <family val="2"/>
        <charset val="204"/>
      </rPr>
      <t xml:space="preserve"> без изменений
</t>
    </r>
    <r>
      <rPr>
        <u/>
        <sz val="8"/>
        <rFont val="Arial"/>
        <family val="2"/>
        <charset val="204"/>
      </rPr>
      <t>Администрация Печенгского муниципального округа на  01.07.2023:</t>
    </r>
    <r>
      <rPr>
        <sz val="8"/>
        <rFont val="Arial"/>
        <family val="2"/>
        <charset val="204"/>
      </rPr>
      <t xml:space="preserve"> АНО "Центр городского развития Мурманской области" 28.06.2023 объявлен конкурс в электронной форме на выполнение работ по разработке проектной, сметной и рабочей документации на благоустройство объекта. Начальная (максимальная) цена договора 3 495 000,00 руб. Срок окончания подачи заявок на участие в конкурсе, итоги конкурса 10.07.2023.
</t>
    </r>
    <r>
      <rPr>
        <u/>
        <sz val="8"/>
        <rFont val="Arial"/>
        <family val="2"/>
        <charset val="204"/>
      </rPr>
      <t>Администрация Печенгского муниципального округа на  01.08.2023</t>
    </r>
    <r>
      <rPr>
        <sz val="8"/>
        <rFont val="Arial"/>
        <family val="2"/>
        <charset val="204"/>
      </rPr>
      <t xml:space="preserve">: АНО "Центр городского развития Мурманской области" на конкурсной основе отобран подрядчик (ООО "Метрополия") для выполнения работ по разработке проектной, сметной и рабочей документации на благоустройство объекта, 20.07.2023 заключен договор №30/23. Цена договора:3 080 000,00 руб. Работы по договору выполняются в 3 этапа: 1 этап - разработка эскизного проекта; 2 этап - выполнение инженерных изысканий, разработка ПД, прохождение процедуры государственной экспертизы по достоверности определения сметной стоимости объекта с получением положительного заключения государственной экспертизы ; 3 этап - разработка проектной документации. 
</t>
    </r>
    <r>
      <rPr>
        <u/>
        <sz val="8"/>
        <rFont val="Arial"/>
        <family val="2"/>
        <charset val="204"/>
      </rPr>
      <t>Администрация Печенгского муниципального округа на 01.09.2023-01.10.2023:</t>
    </r>
    <r>
      <rPr>
        <sz val="8"/>
        <rFont val="Arial"/>
        <family val="2"/>
        <charset val="204"/>
      </rPr>
      <t xml:space="preserve"> подрядчиком разработана концепция территории. 30.08.2023 проведено рабочее совещание совместно с заказчиком, подрядчиком и представителями администрации Печенгского муниципального округа. Выявлены замечания, которые были озвучены Подрядчику.
</t>
    </r>
    <r>
      <rPr>
        <u/>
        <sz val="8"/>
        <rFont val="Arial"/>
        <family val="2"/>
        <charset val="204"/>
      </rPr>
      <t>Администрация Печенгского муниципального округа на 01.11.2023:</t>
    </r>
    <r>
      <rPr>
        <sz val="8"/>
        <rFont val="Arial"/>
        <family val="2"/>
        <charset val="204"/>
      </rPr>
      <t xml:space="preserve"> подрядчиком устранены замечания по разработанной концепции, концепция рассмотрена совместно АНО "Центр городского развития Мурманской области" с администрацией Печенгского муниципального округа. 25.10.2023 концепция согласована. Подрядчик приступил к разработке ПД.
</t>
    </r>
    <r>
      <rPr>
        <u/>
        <sz val="8"/>
        <rFont val="Arial"/>
        <family val="2"/>
        <charset val="204"/>
      </rPr>
      <t>Администрация Печенгского муниципального округа на 01.12.2023:</t>
    </r>
    <r>
      <rPr>
        <sz val="8"/>
        <rFont val="Arial"/>
        <family val="2"/>
        <charset val="204"/>
      </rPr>
      <t xml:space="preserve"> подрядчик выполняет работы по разработке ПД. 
</t>
    </r>
    <r>
      <rPr>
        <u/>
        <sz val="8"/>
        <rFont val="Arial"/>
        <family val="2"/>
        <charset val="204"/>
      </rPr>
      <t>Администрация Печенгского муниципального округа на 01.01.2024-01.04.2024:</t>
    </r>
    <r>
      <rPr>
        <sz val="8"/>
        <rFont val="Arial"/>
        <family val="2"/>
        <charset val="204"/>
      </rPr>
      <t xml:space="preserve"> продолжаются работы по разработке проектной документации (договор №30/23 от 20.07.2023 заключен между ООО "Метрополия" и АНО "Центр городского развития Мурманской области"). Планируется направление ПД на прохождение государственной экспертизы.
</t>
    </r>
    <r>
      <rPr>
        <u/>
        <sz val="8"/>
        <rFont val="Arial"/>
        <family val="2"/>
        <charset val="204"/>
      </rPr>
      <t>Администрация Печенгского муниципального округа на 01.05.2024:</t>
    </r>
    <r>
      <rPr>
        <sz val="8"/>
        <rFont val="Arial"/>
        <family val="2"/>
        <charset val="204"/>
      </rPr>
      <t xml:space="preserve"> ПД находится на государственной экспертизе, выявлены замечания.
</t>
    </r>
    <r>
      <rPr>
        <u/>
        <sz val="8"/>
        <rFont val="Arial"/>
        <family val="2"/>
        <charset val="204"/>
      </rPr>
      <t>Администрация Печенгского муниципального округа на 01.06.2024:</t>
    </r>
    <r>
      <rPr>
        <sz val="8"/>
        <rFont val="Arial"/>
        <family val="2"/>
        <charset val="204"/>
      </rPr>
      <t xml:space="preserve"> Подрядчик устраняет замечания, выявленные государственной экспертизой.
Администрация Печенгского муниципального округа на 01.07.2024: ПСД находится на экспертизе после устранения замечаний с 23.05.2024. Расчеты с подрядчиком осуществляет АНО «Центр городского развития Мурманской области»</t>
    </r>
  </si>
  <si>
    <t xml:space="preserve">Администрация Печенгского муниц округа на 01.09.2022: строительные работы завершены. Ведется закупка оборудования для фронт-офиса. 
Администрация Печенгского муниц округа на 01.12.2022: без изменений. 
Администрация Печенгского муниц округа на 01.01.2023: выполнен ремонт помещения под фронт-офис по адресу: пгт. Никель, ул. Сидоровича, д. 4.
Комитет по туризму МО на 01.08.2022: открытие запланировано на конец 2022 года.
Комитет по туризму МО на 01.09.2022: за счет внебюджетных средств были оплачены услуги по цифровизации – установка видеонаблюдения на сумму 100,5 тыс. рублей.
Комитет по туризму МО на 01.10.2022: ремонтные работы завершены. Подготовлено письмо о передаче помещения в безвозмездное пользование АНО "ТИЦ МО" идет процесс заключения соглашения.
Комитет по туризму МО на 01.11.2022: заключено соглашение. В ноябре будет  осуществлена закупка мебели, оргтехники проведен Интернет 
Комитет по туризму МО на 01.12.2022: ведется работа по заключению договоров на  осуществление закупки мебели, оргтехники  установки Интернета.
Комитет по туризму МО на 01.01.2023: осуществлена работа по открытию  фронт-офиса в пгт Никель, Сидоровича, 4, в т.ч  произведена оплата за дизайн-проект обустройства фронт-офиса, сделан  фасад, входная группа, установлена световая вывеска, оформлены окна, осуществлено интерьерное обустройство, приобретена мебель, компьютерная техника и канцтовары. 
Комитет по туризму МО на 01.02.2023:  фронт-офис открыт. Идет поиск работника, офис работает в дистанционном формате 
Комитет по туризму МО на 01.07.2023: фронт-офис открыт. 02.05.2023 в штат принят сотрудник
</t>
  </si>
  <si>
    <r>
      <rPr>
        <u/>
        <sz val="8"/>
        <rFont val="Arial"/>
        <family val="2"/>
        <charset val="204"/>
      </rPr>
      <t>УК Столица Арктики по состоянию на 01.10.2022:</t>
    </r>
    <r>
      <rPr>
        <sz val="8"/>
        <rFont val="Arial"/>
        <family val="2"/>
        <charset val="204"/>
      </rPr>
      <t xml:space="preserve"> ведутся СМР, приобретение оборудования.
</t>
    </r>
    <r>
      <rPr>
        <u/>
        <sz val="8"/>
        <rFont val="Arial"/>
        <family val="2"/>
        <charset val="204"/>
      </rPr>
      <t>УК Столица Арктики по состоянию на 01.11.2022:</t>
    </r>
    <r>
      <rPr>
        <sz val="8"/>
        <rFont val="Arial"/>
        <family val="2"/>
        <charset val="204"/>
      </rPr>
      <t xml:space="preserve"> открытый вопрос связанный с получением ЗУ, в настоящий момент проект не обеспечен ЗУ, получены отказы. Резидент АЗРФ.
</t>
    </r>
    <r>
      <rPr>
        <u/>
        <sz val="8"/>
        <rFont val="Arial"/>
        <family val="2"/>
        <charset val="204"/>
      </rPr>
      <t>ООО "КРДВ Мурманск" по состоянию на 01.01.2023:</t>
    </r>
    <r>
      <rPr>
        <sz val="8"/>
        <rFont val="Arial"/>
        <family val="2"/>
        <charset val="204"/>
      </rPr>
      <t xml:space="preserve"> земельный участок (ЗУ) оформлен (адрес: г. Заполярный, ул. Юбилейная д 2б), приступил к СМР (значительное отставание от графика), планируется заключение дополнительного соглашения (ДС) с изменением параметров проекта: увеличение срока реализации в связи недостаточным финансированием. Резидент не предоставил отчет за 3 кв. 2022г. 
</t>
    </r>
    <r>
      <rPr>
        <u/>
        <sz val="8"/>
        <rFont val="Arial"/>
        <family val="2"/>
        <charset val="204"/>
      </rPr>
      <t>ООО "КРДВ Мурманск" по состоянию на 01.02.2023-01.08.2023:</t>
    </r>
    <r>
      <rPr>
        <sz val="8"/>
        <rFont val="Arial"/>
        <family val="2"/>
        <charset val="204"/>
      </rPr>
      <t xml:space="preserve"> ведутся СМР, планируется заключение дополнительного соглашения (ДС) с изменением параметров проекта: увеличение срока реализации в связи недостаточным финансированием, отчет за 3,4 кв. 2022г. находятся в стадии согласования.
</t>
    </r>
    <r>
      <rPr>
        <u/>
        <sz val="8"/>
        <rFont val="Arial"/>
        <family val="2"/>
        <charset val="204"/>
      </rPr>
      <t>ООО "КРДВ Мурманск" по состоянию на 01.09.2023:</t>
    </r>
    <r>
      <rPr>
        <sz val="8"/>
        <rFont val="Arial"/>
        <family val="2"/>
        <charset val="204"/>
      </rPr>
      <t xml:space="preserve"> резидентом не предоставлены отчеты со 2 кв 2022- 2 кв 2023 г, в связи с чем определить ход реализации проекта не представляется возможным.
</t>
    </r>
    <r>
      <rPr>
        <u/>
        <sz val="8"/>
        <rFont val="Arial"/>
        <family val="2"/>
        <charset val="204"/>
      </rPr>
      <t xml:space="preserve">ООО "КРДВ Мурманск" по состоянию на 01.10.2023: </t>
    </r>
    <r>
      <rPr>
        <sz val="8"/>
        <rFont val="Arial"/>
        <family val="2"/>
        <charset val="204"/>
      </rPr>
      <t xml:space="preserve">резиденту направлено уведомление о возможном расторжении в связи с неисполнением пунктов соглашения.
</t>
    </r>
    <r>
      <rPr>
        <u/>
        <sz val="8"/>
        <rFont val="Arial"/>
        <family val="2"/>
        <charset val="204"/>
      </rPr>
      <t>ООО "КРДВ Мурманск" по состоянию на 01.11.2023-01.01.2024:</t>
    </r>
    <r>
      <rPr>
        <sz val="8"/>
        <rFont val="Arial"/>
        <family val="2"/>
        <charset val="204"/>
      </rPr>
      <t xml:space="preserve"> без изменений. Резидент на связь не выходит.
ООО " КРДВ Мурманск" по состоянию на 01.02.2024 - 01.07.2024 Отчетность не предоставлена. 15.01.2024 резидент сообщил о приостановке проекта, в связи с отсутствием финансирования.</t>
    </r>
  </si>
  <si>
    <r>
      <rPr>
        <u/>
        <sz val="8"/>
        <rFont val="Arial"/>
        <family val="2"/>
        <charset val="204"/>
      </rPr>
      <t>АО Корпорация развития МО на 01.08.2022:</t>
    </r>
    <r>
      <rPr>
        <sz val="8"/>
        <rFont val="Arial"/>
        <family val="2"/>
        <charset val="204"/>
      </rPr>
      <t xml:space="preserve">
Построенному зданию АЗС присвоен адрес: пгт. Печенга, 17-ый км., зд. 1; полностью проведены отделочные работы, собрана меблировка, установлена пожарная сигнализация и камеры видеонаблюдения; приобретена брендированная форма для персонала; полностью закуплено оборудование для кафе и магазина; определены меню кафе и матрица товаров магазина; заключены соглашения с поставщиками; необходимое техническое оборудование для АЗС приобретено и смонтировано, подключение будет произведено до 15.08.2022; произведено технологическое присоединение  к сетям водоснабжения; переход на постоянную схему питания электроснабжения запланирован на август 2022; планируемое завершение обустройства террасы до 05.08.2022; планируемое завершение облицовки фасада здания до 15.08.2022; планируемое завершение благоустройства территории АЗС до 26.08.2022; с 22.08.2022 принятие в штат компании всего персонала АЗС и прохождение обучения бизнес-процессам; плановая дата открытия - 29.08.2022.  
</t>
    </r>
    <r>
      <rPr>
        <u/>
        <sz val="8"/>
        <rFont val="Arial"/>
        <family val="2"/>
        <charset val="204"/>
      </rPr>
      <t>АО Корпорация развития МО на 01.09.2022</t>
    </r>
    <r>
      <rPr>
        <sz val="8"/>
        <rFont val="Arial"/>
        <family val="2"/>
        <charset val="204"/>
      </rPr>
      <t xml:space="preserve">:
необходимое техническое оборудование для МСК приобретено и смонтировано, подключение произведено 25.08.2022; произведено технологическое присоединение  к сетям водоснабжения; переход на постоянную схему питания электроснабжения запланирован в сентябре 2022; обустройство террасы проведено 05.08.2022; облицовка фасада здания завершена 15.08.2022; завершение благоустройства территории АЗС 29.09.2022; до 12.09.2022 принятие в штат компании всего персонала АЗС и прохождение обучения бизнес-процессам; плановая дата открытия - 30.09.2022. 
</t>
    </r>
    <r>
      <rPr>
        <u/>
        <sz val="8"/>
        <rFont val="Arial"/>
        <family val="2"/>
        <charset val="204"/>
      </rPr>
      <t xml:space="preserve">АО Корпорация развития МО на 01.10.2022:
</t>
    </r>
    <r>
      <rPr>
        <sz val="8"/>
        <rFont val="Arial"/>
        <family val="2"/>
        <charset val="204"/>
      </rPr>
      <t xml:space="preserve">построенному зданию АЗС присвоен адрес: пгт. Печенга, 17-ый км., зд. 1; полностью проведены отделочные работы, собрана мебель, установлена пожарная сигнализация и камеры видеонаблюдения, интернет; приобретена брендированная форма для персонала; закуплено основное оборудование для кафе и магазина;  определены меню кафе и матрица товаров магазина; заключены соглашения с поставщиками; закуп продуктов для кафе, товаров для магазина, топливо 07.10.22; необходимое техническое оборудование для МСК приобретено и смонтировано, подключение произведено
9. Произведено технологическое присоединение к сетям водоснабжения; переход на постоянную схему электроснабжения запланирован в октябре-ноябре 2022; обустройство террасы выполнено на 90%; завершение облицовки фасада здания 10.10.2022; завершение благоустройства территории АЗС 16.10.2022; до 10.10.2022 принятие в штат компании всего персонала АЗС и до 16.10.2022 прохождение обучения бизнес-процессам; плановая дата открытия - 17.10.2022.      
</t>
    </r>
    <r>
      <rPr>
        <u/>
        <sz val="8"/>
        <rFont val="Arial"/>
        <family val="2"/>
        <charset val="204"/>
      </rPr>
      <t>АО Корпорация развития МО на 01.11.2022:</t>
    </r>
    <r>
      <rPr>
        <sz val="8"/>
        <rFont val="Arial"/>
        <family val="2"/>
        <charset val="204"/>
      </rPr>
      <t xml:space="preserve"> 13.10.2022 осуществлен запуск проекта в тестовом режиме, для отладки производственных процессов, логистики и обучения персонала. Осуществляется обслуживание клиентов. В ближайшее время будет назначена дата торжественного открытия комплекса. 
</t>
    </r>
    <r>
      <rPr>
        <u/>
        <sz val="8"/>
        <rFont val="Arial"/>
        <family val="2"/>
        <charset val="204"/>
      </rPr>
      <t>АО Корпорация развития МО на 01.12.2022:</t>
    </r>
    <r>
      <rPr>
        <sz val="8"/>
        <rFont val="Arial"/>
        <family val="2"/>
        <charset val="204"/>
      </rPr>
      <t xml:space="preserve"> 14.11.2022 состоялось торжественное открытие придорожного комплекса.
АО Корпорация развития МО на 01.01.2023: Объект работает в штатном режиме, расположен по адресу: посёлок городского типа Печенга, Печенгский муниципальный округ, Мурманская область (https://yandex.ru/maps/-/CCUvNIBPPB). Средняя посещаемость объекта: 150 человек в день, создано 12 рабочих мест.  
</t>
    </r>
    <r>
      <rPr>
        <u/>
        <sz val="8"/>
        <rFont val="Arial"/>
        <family val="2"/>
        <charset val="204"/>
      </rPr>
      <t>На 01.08.2022</t>
    </r>
    <r>
      <rPr>
        <sz val="8"/>
        <rFont val="Arial"/>
        <family val="2"/>
        <charset val="204"/>
      </rPr>
      <t xml:space="preserve"> УК Столица Арктики показывает расход всего: 23 976,00 тыс. руб.    
УК Столица Арктики по состоянию на 01.10.2022: Плановая дата открытия 15.10.2022г. В настоящее время проводится тестирование оборудования.
Резидент АЗРФ.  
</t>
    </r>
    <r>
      <rPr>
        <u/>
        <sz val="8"/>
        <rFont val="Arial"/>
        <family val="2"/>
        <charset val="204"/>
      </rPr>
      <t>УК Столица Арктики на 01.11.2022:</t>
    </r>
    <r>
      <rPr>
        <sz val="8"/>
        <rFont val="Arial"/>
        <family val="2"/>
        <charset val="204"/>
      </rPr>
      <t xml:space="preserve"> Тестовое открытие состоялось 13.10.2022г.
ООО "КРДВ Мурманск" на 01.12.2022: Официальное открытие состоялось 14.11.2022г. (1517 км автодороги Р-21 «Кола» между поселком Печенга и поселком 19 км).</t>
    </r>
  </si>
  <si>
    <r>
      <t>УК Столица Арктики на 01.09.2022:</t>
    </r>
    <r>
      <rPr>
        <sz val="8"/>
        <rFont val="Arial"/>
        <family val="2"/>
        <charset val="204"/>
      </rPr>
      <t xml:space="preserve">  закупка оборудования + СМР + идет согласование по технологическому присоединению. Открытие базы отдыха перенесено предварительно на октябрь 2022 года.</t>
    </r>
    <r>
      <rPr>
        <u/>
        <sz val="8"/>
        <rFont val="Arial"/>
        <family val="2"/>
        <charset val="204"/>
      </rPr>
      <t xml:space="preserve">
УК Столица Арктики на 01.10.2022: </t>
    </r>
    <r>
      <rPr>
        <sz val="8"/>
        <rFont val="Arial"/>
        <family val="2"/>
        <charset val="204"/>
      </rPr>
      <t>Сроки открытия базы отдыха не определены, смещение до полугода (ориентировочно ноябрь-декабрь).Резидент АЗРФ.</t>
    </r>
    <r>
      <rPr>
        <u/>
        <sz val="8"/>
        <rFont val="Arial"/>
        <family val="2"/>
        <charset val="204"/>
      </rPr>
      <t xml:space="preserve">
УК Столица Арктики на 01.11.2022:  </t>
    </r>
    <r>
      <rPr>
        <sz val="8"/>
        <rFont val="Arial"/>
        <family val="2"/>
        <charset val="204"/>
      </rPr>
      <t xml:space="preserve">закупка оборудования  +СМР (частичная установка глемпингов, строительство подъездных путей)+идет согласование по технологическому присоединению. Сроки открытия базы отдыха смещаются на 2023 год (ориентировочно апрель). Готовят документы для заключения доп. соглашения с изменением параметров проекта. </t>
    </r>
    <r>
      <rPr>
        <u/>
        <sz val="8"/>
        <rFont val="Arial"/>
        <family val="2"/>
        <charset val="204"/>
      </rPr>
      <t xml:space="preserve">
ООО "КРДВ Мурманск" на 01.12.2022: </t>
    </r>
    <r>
      <rPr>
        <sz val="8"/>
        <rFont val="Arial"/>
        <family val="2"/>
        <charset val="204"/>
      </rPr>
      <t xml:space="preserve">закупка оборудования + СМР. 30.11.2022 приняты в работу документы по заключению ДС с изменением параметров проекта (увеличен срок реализации проекта + изменение объема инвестиций).  </t>
    </r>
    <r>
      <rPr>
        <u/>
        <sz val="8"/>
        <rFont val="Arial"/>
        <family val="2"/>
        <charset val="204"/>
      </rPr>
      <t xml:space="preserve">
ООО "КРДВ Мурманск" на 01.01.2023: </t>
    </r>
    <r>
      <rPr>
        <sz val="8"/>
        <rFont val="Arial"/>
        <family val="2"/>
        <charset val="204"/>
      </rPr>
      <t>принято положительное решение по заключению дополнительного соглашения (увеличен срок реализации проекта до 31.12.2023, изменен объем инвестиций в связи с уточнением стоимости работ - 43,33 млн руб.). Место строительства: прибрежная полоса озера Куэтсъярви.</t>
    </r>
    <r>
      <rPr>
        <u/>
        <sz val="8"/>
        <rFont val="Arial"/>
        <family val="2"/>
        <charset val="204"/>
      </rPr>
      <t xml:space="preserve">
ООО "КРДВ Мурманск" на 01.02.2023- 01.03.2023: </t>
    </r>
    <r>
      <rPr>
        <sz val="8"/>
        <rFont val="Arial"/>
        <family val="2"/>
        <charset val="204"/>
      </rPr>
      <t xml:space="preserve">Заключено дополнительное соглашение -сроки реализации продлены до 31.07.2023, по причине длительного согласования условий технологического присоединения. Согласно отчету за 4 кв 2022 фактически осуществленный объем инвестиций - 25,122 млн руб., в том числе кап.вложения 11,88 млн руб.                                                                                                                                                                                       </t>
    </r>
    <r>
      <rPr>
        <u/>
        <sz val="8"/>
        <rFont val="Arial"/>
        <family val="2"/>
        <charset val="204"/>
      </rPr>
      <t>ООО "КРДВ Мурманск" на 01.04.2023:</t>
    </r>
    <r>
      <rPr>
        <sz val="8"/>
        <rFont val="Arial"/>
        <family val="2"/>
        <charset val="204"/>
      </rPr>
      <t xml:space="preserve"> проект реализуется в рамках графика.</t>
    </r>
    <r>
      <rPr>
        <u/>
        <sz val="8"/>
        <rFont val="Arial"/>
        <family val="2"/>
        <charset val="204"/>
      </rPr>
      <t xml:space="preserve">
ООО "КРДВ Мурманск" на 01.05.2023-01.06.2023:</t>
    </r>
    <r>
      <rPr>
        <sz val="8"/>
        <rFont val="Arial"/>
        <family val="2"/>
        <charset val="204"/>
      </rPr>
      <t xml:space="preserve"> без изменений.</t>
    </r>
    <r>
      <rPr>
        <u/>
        <sz val="8"/>
        <rFont val="Arial"/>
        <family val="2"/>
        <charset val="204"/>
      </rPr>
      <t xml:space="preserve">
ООО "КРДВ Мурманск" на 01.07.2023: </t>
    </r>
    <r>
      <rPr>
        <sz val="8"/>
        <rFont val="Arial"/>
        <family val="2"/>
        <charset val="204"/>
      </rPr>
      <t>согласовали с администрацией Печенгского района тариф по технологическому присоединению(электроснабжение). 18.06.2023 резидентом направлен пакет документов в Минприроды по согласованию водопользования (оз. Куэтсьярви) в рамках работы по устранению замечаний по документам для водозабора.</t>
    </r>
    <r>
      <rPr>
        <u/>
        <sz val="8"/>
        <rFont val="Arial"/>
        <family val="2"/>
        <charset val="204"/>
      </rPr>
      <t xml:space="preserve">
ООО "КРДВ Мурманск" на 01.08.2023: </t>
    </r>
    <r>
      <rPr>
        <sz val="8"/>
        <rFont val="Arial"/>
        <family val="2"/>
        <charset val="204"/>
      </rPr>
      <t>28.07 направлен дополнительный пакет документов в Минприроды с учетом направленных ранее замечаний.</t>
    </r>
    <r>
      <rPr>
        <u/>
        <sz val="8"/>
        <rFont val="Arial"/>
        <family val="2"/>
        <charset val="204"/>
      </rPr>
      <t xml:space="preserve">
ООО "КРДВ Мурманск" на 01.09.2023</t>
    </r>
    <r>
      <rPr>
        <sz val="8"/>
        <rFont val="Arial"/>
        <family val="2"/>
        <charset val="204"/>
      </rPr>
      <t xml:space="preserve">: Договор на согласовании в Минприроде.Плановый срок получения 15.09.2023г. </t>
    </r>
    <r>
      <rPr>
        <u/>
        <sz val="8"/>
        <rFont val="Arial"/>
        <family val="2"/>
        <charset val="204"/>
      </rPr>
      <t xml:space="preserve">
 ООО "КРДВ Мурманск" на 01.10.2023: </t>
    </r>
    <r>
      <rPr>
        <sz val="8"/>
        <rFont val="Arial"/>
        <family val="2"/>
        <charset val="204"/>
      </rPr>
      <t xml:space="preserve">договор по водопользованию согласован.
</t>
    </r>
    <r>
      <rPr>
        <u/>
        <sz val="8"/>
        <rFont val="Arial"/>
        <family val="2"/>
        <charset val="204"/>
      </rPr>
      <t xml:space="preserve"> ООО "КРДВ Мурманск" на 01.11.2023-01.01.2024: </t>
    </r>
    <r>
      <rPr>
        <sz val="8"/>
        <rFont val="Arial"/>
        <family val="2"/>
        <charset val="204"/>
      </rPr>
      <t xml:space="preserve">по договору исполнение работ по подключению электроснабжения запланировано до 02.2024.
</t>
    </r>
    <r>
      <rPr>
        <u/>
        <sz val="8"/>
        <rFont val="Arial"/>
        <family val="2"/>
        <charset val="204"/>
      </rPr>
      <t>ООО "КРДВ Мурманск" на 01.02.2024:</t>
    </r>
    <r>
      <rPr>
        <sz val="8"/>
        <rFont val="Arial"/>
        <family val="2"/>
        <charset val="204"/>
      </rPr>
      <t xml:space="preserve"> Согласно отчету за 4 кв. 2023. инвестиции -15 225 млн. руб. по договору. Исполнение работ по подключению электроснабжения запланировано в феврале 2024.</t>
    </r>
    <r>
      <rPr>
        <u/>
        <sz val="8"/>
        <rFont val="Arial"/>
        <family val="2"/>
        <charset val="204"/>
      </rPr>
      <t xml:space="preserve">
ООО "КРДВ Мурманск" на 01.04.2024-01.05.2024:</t>
    </r>
    <r>
      <rPr>
        <sz val="8"/>
        <rFont val="Arial"/>
        <family val="2"/>
        <charset val="204"/>
      </rPr>
      <t xml:space="preserve"> Исполнение работ по подключению электроснабжения перенесено на декабрь 2024 по инициативе электроснабжающей организации.  
</t>
    </r>
    <r>
      <rPr>
        <u/>
        <sz val="8"/>
        <rFont val="Arial"/>
        <family val="2"/>
        <charset val="204"/>
      </rPr>
      <t>ООО "КРДВ Мурманск" на 01.06.2024</t>
    </r>
    <r>
      <rPr>
        <sz val="8"/>
        <rFont val="Arial"/>
        <family val="2"/>
        <charset val="204"/>
      </rPr>
      <t>: фактические инвестиции по отчету за 1 кв 2024 15,225 млн.</t>
    </r>
    <r>
      <rPr>
        <u/>
        <sz val="8"/>
        <rFont val="Arial"/>
        <family val="2"/>
        <charset val="204"/>
      </rPr>
      <t xml:space="preserve">
</t>
    </r>
    <r>
      <rPr>
        <sz val="8"/>
        <rFont val="Arial"/>
        <family val="2"/>
        <charset val="204"/>
      </rPr>
      <t xml:space="preserve">ООО "КРДВ Мурманск" на 01.07.2024: резидент формирует пакет документов на заключение дополнительного соглашения (увеличение сроков реализации проекта по причине длительного согласования тех. присоединения. Ориентировочный срок - 12.2024.г). </t>
    </r>
  </si>
  <si>
    <r>
      <t xml:space="preserve">Разработка концепции "Плавильный цех - новое городское пространство"
</t>
    </r>
    <r>
      <rPr>
        <b/>
        <sz val="8"/>
        <rFont val="Arial"/>
        <family val="2"/>
        <charset val="204"/>
      </rPr>
      <t>В СТАДИИ СОГЛАСОВАНИЯ РЕАЛИЗАЦИЯ В РАМКАХ МЕРОПРИЯТИЯ 3.9</t>
    </r>
  </si>
  <si>
    <r>
      <rPr>
        <u/>
        <sz val="8"/>
        <rFont val="Arial"/>
        <family val="2"/>
        <charset val="204"/>
      </rPr>
      <t>Комитет по туризму Мурманской области на 01.01.2023</t>
    </r>
    <r>
      <rPr>
        <sz val="8"/>
        <rFont val="Arial"/>
        <family val="2"/>
        <charset val="204"/>
      </rPr>
      <t xml:space="preserve">: в целях создания новых инвестиционных проектов на базе плавильного цеха в п.г.т. Никель и выведенной из эксплуатации Кольской экспериментальной опорной сверхглубокой скважины.  Комитетом были проанализированы успешные практики по созданию музеев и городских пространств на базе бывших производственных зон. Данные проекты были направлены в адрес АО "Корпорация развития Мурманской области" от 17.06.2022 № 34-03/815-МБ для формирования инвестиционных лотов и работе с инвесторами по проектам. Также от 24.06.2022 № 34-03/847-МБ было направлено портфолио ООО «КБ Никола-Ленивец» в части успешных опытов по созданию музеев и городских пространств на базе бывших производственных зон. Кроме того по итогам предварительных переговоров ООО «КБ Никола-Ленивец» было подготовлено коммерческое предложение по формированию концепции развития проекта «Кольская сверхглубокая» и «Плавильный цех в п.г.т. Никель».
</t>
    </r>
    <r>
      <rPr>
        <u/>
        <sz val="8"/>
        <rFont val="Arial"/>
        <family val="2"/>
        <charset val="204"/>
      </rPr>
      <t>Комитет по туризму Мурманской области на 01.02.2023:</t>
    </r>
    <r>
      <rPr>
        <sz val="8"/>
        <rFont val="Arial"/>
        <family val="2"/>
        <charset val="204"/>
      </rPr>
      <t xml:space="preserve"> без изменений. Комитетом были проанализированы успешные практики по созданию музеев и городских пространств на базе бывших производственных зон. Данные проекты были направлены в адрес АО "Корпорация развития Мурманской области". Работой по привлечению  инвесторов и выработки концепции развития данного направления занимается АО "Корпорация развития МО", являющаяся  специализированным институтом по комплексному  сопровождению инвестиционных проектов и по формированию инвестиционных лотов в конкретных муниципалитетах.
</t>
    </r>
    <r>
      <rPr>
        <u/>
        <sz val="8"/>
        <rFont val="Arial"/>
        <family val="2"/>
        <charset val="204"/>
      </rPr>
      <t>Комитет по туризму Мурманской области на 01.03.2023-01.07.2023</t>
    </r>
    <r>
      <rPr>
        <sz val="8"/>
        <rFont val="Arial"/>
        <family val="2"/>
        <charset val="204"/>
      </rPr>
      <t xml:space="preserve">: без изменений.
</t>
    </r>
    <r>
      <rPr>
        <u/>
        <sz val="8"/>
        <rFont val="Arial"/>
        <family val="2"/>
        <charset val="204"/>
      </rPr>
      <t>Комитет по туризму Мурманской области на 01.08.2023-01.09.2023:</t>
    </r>
    <r>
      <rPr>
        <sz val="8"/>
        <rFont val="Arial"/>
        <family val="2"/>
        <charset val="204"/>
      </rPr>
      <t xml:space="preserve"> в случае подписания соглашения по п. 3.9  данное мероприятие будет реализовано в рамках данного соглашения. 
Комитет по туризму Мурманской области на 01.10.2023-01.12.2023: данное мероприятие будет реализовано в рамках мероприятия 3.9.
</t>
    </r>
  </si>
  <si>
    <r>
      <t xml:space="preserve">Создание пекарни-кондитерской BROD
</t>
    </r>
    <r>
      <rPr>
        <b/>
        <sz val="8"/>
        <rFont val="Arial"/>
        <family val="2"/>
        <charset val="204"/>
      </rPr>
      <t>ЗАВЕРШЕНО 11.05.2022</t>
    </r>
  </si>
  <si>
    <r>
      <rPr>
        <u/>
        <sz val="8"/>
        <rFont val="Arial"/>
        <family val="2"/>
        <charset val="204"/>
      </rPr>
      <t>Администрация Печенгского муниц округа на 01.09.2022:</t>
    </r>
    <r>
      <rPr>
        <sz val="8"/>
        <rFont val="Arial"/>
        <family val="2"/>
        <charset val="204"/>
      </rPr>
      <t xml:space="preserve"> проект реализован. Пекарня-кондитерская работает в штатном режиме. Создано рабочих 7 рабочих мест.
</t>
    </r>
    <r>
      <rPr>
        <u/>
        <sz val="8"/>
        <rFont val="Arial"/>
        <family val="2"/>
        <charset val="204"/>
      </rPr>
      <t>Администрация Печенгского муниц округа на 01.12.2022:</t>
    </r>
    <r>
      <rPr>
        <sz val="8"/>
        <rFont val="Arial"/>
        <family val="2"/>
        <charset val="204"/>
      </rPr>
      <t xml:space="preserve"> создано 9 рабочих мест.
</t>
    </r>
    <r>
      <rPr>
        <u/>
        <sz val="8"/>
        <rFont val="Arial"/>
        <family val="2"/>
        <charset val="204"/>
      </rPr>
      <t>Администрация Печенгского муниц округа на 01.01.2023:</t>
    </r>
    <r>
      <rPr>
        <sz val="8"/>
        <rFont val="Arial"/>
        <family val="2"/>
        <charset val="204"/>
      </rPr>
      <t xml:space="preserve"> пекарня-кондитерская открыта 11.05.2022 в пгт. Никель, функционирует в штатном режиме, создано рабочих мест - 9. Необходимость расширения проекта - планируется в г. Заполярный. Проходимость в день до 17 чел.
</t>
    </r>
    <r>
      <rPr>
        <u/>
        <sz val="8"/>
        <rFont val="Arial"/>
        <family val="2"/>
        <charset val="204"/>
      </rPr>
      <t>Администрация Печенгского муниц округа на 01.02.2023, 01.03.2023, 01.04.2023, 01.05.2023:</t>
    </r>
    <r>
      <rPr>
        <sz val="8"/>
        <rFont val="Arial"/>
        <family val="2"/>
        <charset val="204"/>
      </rPr>
      <t xml:space="preserve"> создано 10 рабочих мест, пекарня-кондитерская функционирует в штатном режиме
</t>
    </r>
    <r>
      <rPr>
        <u/>
        <sz val="8"/>
        <rFont val="Arial"/>
        <family val="2"/>
        <charset val="204"/>
      </rPr>
      <t>Администрация Печенгского муниц округа на 01.06.2023, 01.07.2023, 01.08.2023, 01.09.2023:</t>
    </r>
    <r>
      <rPr>
        <sz val="8"/>
        <rFont val="Arial"/>
        <family val="2"/>
        <charset val="204"/>
      </rPr>
      <t xml:space="preserve"> создано 11 рабочих мест, пекарня-кондитерская функционирует в штатном режиме.
</t>
    </r>
    <r>
      <rPr>
        <u/>
        <sz val="8"/>
        <rFont val="Arial"/>
        <family val="2"/>
        <charset val="204"/>
      </rPr>
      <t xml:space="preserve">Администрация Печенгского муниц округа на 01.01.2024-01.04.2024: </t>
    </r>
    <r>
      <rPr>
        <sz val="8"/>
        <rFont val="Arial"/>
        <family val="2"/>
        <charset val="204"/>
      </rPr>
      <t>проходимость в день около 345 чел., создано 11 рабочих мест. Пекарня-кондитерская функционирует в штатном режиме.
Администрация Печенгского муниц округа на 01.07.2024: пекарня-кондитерская функционирует в штатном режиме, проходимость в месяц около 200 чел.</t>
    </r>
  </si>
  <si>
    <r>
      <t xml:space="preserve">Реализация проекта "Еда на колесах"
</t>
    </r>
    <r>
      <rPr>
        <b/>
        <sz val="8"/>
        <rFont val="Arial"/>
        <family val="2"/>
        <charset val="204"/>
      </rPr>
      <t>ЗАВЕРШЕНО в октябре 2021</t>
    </r>
  </si>
  <si>
    <t>База отдыха "Студеный берег"
Резидент АЗРФ
ЗАВЕРШЕНО</t>
  </si>
  <si>
    <r>
      <t>УК Столица Арктики на 01.08.2022:</t>
    </r>
    <r>
      <rPr>
        <sz val="8"/>
        <rFont val="Arial"/>
        <family val="2"/>
        <charset val="204"/>
      </rPr>
      <t xml:space="preserve"> дома вводятся в эксплуатацию. Идет завершение строительства ресторана  </t>
    </r>
    <r>
      <rPr>
        <u/>
        <sz val="8"/>
        <rFont val="Arial"/>
        <family val="2"/>
        <charset val="204"/>
      </rPr>
      <t xml:space="preserve">                                                                                                         
УК Столица Арктики на 01.10.2022</t>
    </r>
    <r>
      <rPr>
        <sz val="8"/>
        <rFont val="Arial"/>
        <family val="2"/>
        <charset val="204"/>
      </rPr>
      <t xml:space="preserve">: дома вводятся в эксплуатацию. Идет завершение строительства ресторана (купол доставляется, в настоящее время оплачены все транспортные расходы).
</t>
    </r>
    <r>
      <rPr>
        <u/>
        <sz val="8"/>
        <rFont val="Arial"/>
        <family val="2"/>
        <charset val="204"/>
      </rPr>
      <t>ООО "КРДВ Мурманск" на 01.12.2022:</t>
    </r>
    <r>
      <rPr>
        <sz val="8"/>
        <rFont val="Arial"/>
        <family val="2"/>
        <charset val="204"/>
      </rPr>
      <t xml:space="preserve"> Фактические инвестиции - 63,9 млн руб., создано 22 рабочих места. Резидент АЗРФ.</t>
    </r>
    <r>
      <rPr>
        <u/>
        <sz val="8"/>
        <rFont val="Arial"/>
        <family val="2"/>
        <charset val="204"/>
      </rPr>
      <t xml:space="preserve">
ООО "КРДВ Мурманск" на 01.01.2023:</t>
    </r>
    <r>
      <rPr>
        <sz val="8"/>
        <rFont val="Arial"/>
        <family val="2"/>
        <charset val="204"/>
      </rPr>
      <t xml:space="preserve"> Купол для строительства ресторана доставлен, установка планируется в 2 кв 2023. Дома для проживания планируются к вводу в эксплуатацию в 1 кв 2023. Место строительства: п-в Средний, Рыбачий.</t>
    </r>
    <r>
      <rPr>
        <u/>
        <sz val="8"/>
        <rFont val="Arial"/>
        <family val="2"/>
        <charset val="204"/>
      </rPr>
      <t xml:space="preserve">
ООО "КРДВ Мурманск" на 01.02.2023-01.04.2023:</t>
    </r>
    <r>
      <rPr>
        <sz val="8"/>
        <rFont val="Arial"/>
        <family val="2"/>
        <charset val="204"/>
      </rPr>
      <t xml:space="preserve"> Статус реализации проекта без изменений. Согласно отчету за 4 кв 2022: фактические инвестиции - 88,8 млн руб., создано 22 рабочих места.</t>
    </r>
    <r>
      <rPr>
        <u/>
        <sz val="8"/>
        <rFont val="Arial"/>
        <family val="2"/>
        <charset val="204"/>
      </rPr>
      <t xml:space="preserve">
ООО "КРДВ Мурманск" на 01.05.2023-01.07.2023:</t>
    </r>
    <r>
      <rPr>
        <sz val="8"/>
        <rFont val="Arial"/>
        <family val="2"/>
        <charset val="204"/>
      </rPr>
      <t xml:space="preserve"> фактические инвестиции по отчету за 1 кв 2023 (накопительным итогом) составили 93,3 млн руб. и создано 24 рабочих места. Осуществлен частичный ввод в эксплуатацию. Начата операционная деятельность. Окончание строительства ресторана 2 кв 2023.</t>
    </r>
    <r>
      <rPr>
        <u/>
        <sz val="8"/>
        <rFont val="Arial"/>
        <family val="2"/>
        <charset val="204"/>
      </rPr>
      <t xml:space="preserve">
ООО "КРДВ Мурманск" на 01.08.2023:</t>
    </r>
    <r>
      <rPr>
        <sz val="8"/>
        <rFont val="Arial"/>
        <family val="2"/>
        <charset val="204"/>
      </rPr>
      <t xml:space="preserve"> фактические инвестиции за 2 кв составили 95,8 млн руб., создано 25 рабочих мест. Введены в эксплуатацию коттеджи и баня.
</t>
    </r>
    <r>
      <rPr>
        <u/>
        <sz val="8"/>
        <rFont val="Arial"/>
        <family val="2"/>
        <charset val="204"/>
      </rPr>
      <t>ООО "КРДВ Мурманск" на 01.09.2023:</t>
    </r>
    <r>
      <rPr>
        <sz val="8"/>
        <rFont val="Arial"/>
        <family val="2"/>
        <charset val="204"/>
      </rPr>
      <t xml:space="preserve"> введено в эксплуатацию: шатер сферический (ресторан), коттеджи для проживания малые - 6, коттеджи для проживания большие - 6, баня, инфо-центр</t>
    </r>
    <r>
      <rPr>
        <u/>
        <sz val="8"/>
        <rFont val="Arial"/>
        <family val="2"/>
        <charset val="204"/>
      </rPr>
      <t xml:space="preserve">
ООО "КРДВ Мурманск" на 01.10.2023: </t>
    </r>
    <r>
      <rPr>
        <sz val="8"/>
        <rFont val="Arial"/>
        <family val="2"/>
        <charset val="204"/>
      </rPr>
      <t xml:space="preserve">объекты строительства введены в эксплуатацию, ведется операционная деятельность.
</t>
    </r>
    <r>
      <rPr>
        <u/>
        <sz val="8"/>
        <rFont val="Arial"/>
        <family val="2"/>
        <charset val="204"/>
      </rPr>
      <t xml:space="preserve">ООО "КРДВ Мурманск" на 01.11.2023-01.12.2023: </t>
    </r>
    <r>
      <rPr>
        <sz val="8"/>
        <rFont val="Arial"/>
        <family val="2"/>
        <charset val="204"/>
      </rPr>
      <t>фактические инвестиции по отчету за 3 кв 2023 составили 104,5 млн руб., создано 27 рабочих мест.</t>
    </r>
    <r>
      <rPr>
        <u/>
        <sz val="8"/>
        <rFont val="Arial"/>
        <family val="2"/>
        <charset val="204"/>
      </rPr>
      <t xml:space="preserve">
</t>
    </r>
    <r>
      <rPr>
        <sz val="8"/>
        <rFont val="Arial"/>
        <family val="2"/>
        <charset val="204"/>
      </rPr>
      <t>ООО "КРДВ Мурманск" на 01.01.2024: мероприятие завершено, объект введен в эксплуатацию.</t>
    </r>
  </si>
  <si>
    <r>
      <t xml:space="preserve">Создание базы отдыха "Гольфстрим" в Печенгском округе. Локальная часть. Строительство административного здания
</t>
    </r>
    <r>
      <rPr>
        <b/>
        <sz val="8"/>
        <rFont val="Arial"/>
        <family val="2"/>
        <charset val="204"/>
      </rPr>
      <t>Резидент АЗРФ</t>
    </r>
    <r>
      <rPr>
        <sz val="8"/>
        <rFont val="Arial"/>
        <family val="2"/>
        <charset val="204"/>
      </rPr>
      <t xml:space="preserve">
</t>
    </r>
    <r>
      <rPr>
        <b/>
        <sz val="8"/>
        <rFont val="Arial"/>
        <family val="2"/>
        <charset val="204"/>
      </rPr>
      <t>ЗАВЕРШЕНО</t>
    </r>
  </si>
  <si>
    <r>
      <rPr>
        <u/>
        <sz val="8"/>
        <rFont val="Arial"/>
        <family val="2"/>
        <charset val="204"/>
      </rPr>
      <t>УК Столица Арктики на 01.08.2022:</t>
    </r>
    <r>
      <rPr>
        <sz val="8"/>
        <rFont val="Arial"/>
        <family val="2"/>
        <charset val="204"/>
      </rPr>
      <t xml:space="preserve"> закупка оборудования и материалов                                     
</t>
    </r>
    <r>
      <rPr>
        <u/>
        <sz val="8"/>
        <rFont val="Arial"/>
        <family val="2"/>
        <charset val="204"/>
      </rPr>
      <t>УК Столица Арктики на 01.10.2022</t>
    </r>
    <r>
      <rPr>
        <sz val="8"/>
        <rFont val="Arial"/>
        <family val="2"/>
        <charset val="204"/>
      </rPr>
      <t xml:space="preserve">: закупка оборудования (ранее рассматривалась закупка оборудования и мебели ИКЕА, на текущий момент ищут иного поставщика), а также закупают материалы для внутренней отделки. Резидент АЗРФ.
</t>
    </r>
    <r>
      <rPr>
        <u/>
        <sz val="8"/>
        <rFont val="Arial"/>
        <family val="2"/>
        <charset val="204"/>
      </rPr>
      <t>ООО "КРДВ Мурманск" на 01.12.2022</t>
    </r>
    <r>
      <rPr>
        <sz val="8"/>
        <rFont val="Arial"/>
        <family val="2"/>
        <charset val="204"/>
      </rPr>
      <t xml:space="preserve">: продолжается внутренняя отделка, идет подготовка к вводу в эксплуатацию.
</t>
    </r>
    <r>
      <rPr>
        <u/>
        <sz val="8"/>
        <rFont val="Arial"/>
        <family val="2"/>
        <charset val="204"/>
      </rPr>
      <t>ООО "КРДВ Мурманск" на 01.01.2023:</t>
    </r>
    <r>
      <rPr>
        <sz val="8"/>
        <rFont val="Arial"/>
        <family val="2"/>
        <charset val="204"/>
      </rPr>
      <t xml:space="preserve"> резидент планирует заключение дополнительного соглашения с увеличением сроков реализации проекта и ввода в эксплуатацию по причине удорожания строительных материалов и уменьшения прибыли (спад туристического потока в 2022 г). Место нахождения: действующая база отдыха Гольфстрим. Пгт Никель.
</t>
    </r>
    <r>
      <rPr>
        <u/>
        <sz val="8"/>
        <rFont val="Arial"/>
        <family val="2"/>
        <charset val="204"/>
      </rPr>
      <t>ООО "КРДВ Мурманск" на 01.02.2023-01.04.2023:</t>
    </r>
    <r>
      <rPr>
        <sz val="8"/>
        <rFont val="Arial"/>
        <family val="2"/>
        <charset val="204"/>
      </rPr>
      <t xml:space="preserve"> резидент в процессе подготовки дополнительного соглашения с изменениями срока реализации проекта до 4 кв 2023 г. Согласно отчету за 4 кв 2022: фактические инвестиции -  2,08 млн руб.
</t>
    </r>
    <r>
      <rPr>
        <u/>
        <sz val="8"/>
        <rFont val="Arial"/>
        <family val="2"/>
        <charset val="204"/>
      </rPr>
      <t>ООО "КРДВ Мурманск" на 01.05.2023-01.07.2023</t>
    </r>
    <r>
      <rPr>
        <sz val="8"/>
        <rFont val="Arial"/>
        <family val="2"/>
        <charset val="204"/>
      </rPr>
      <t xml:space="preserve">: фактические инвестиции за 1 кв 2023 (накопительным итогом) составили 2,1 млн руб. Продолжается строительство административного здания. Идет подготовка документов для заключения доп. соглашения с увеличением срока реализации.
</t>
    </r>
    <r>
      <rPr>
        <u/>
        <sz val="8"/>
        <rFont val="Arial"/>
        <family val="2"/>
        <charset val="204"/>
      </rPr>
      <t>ООО "КРДВ Мурманск" на 01.08.2023-01.11.2023:</t>
    </r>
    <r>
      <rPr>
        <sz val="8"/>
        <rFont val="Arial"/>
        <family val="2"/>
        <charset val="204"/>
      </rPr>
      <t xml:space="preserve"> фактические инвестиции по итогам 2 кв 2023 составили 2,1 млн руб.
</t>
    </r>
    <r>
      <rPr>
        <u/>
        <sz val="8"/>
        <rFont val="Arial"/>
        <family val="2"/>
        <charset val="204"/>
      </rPr>
      <t xml:space="preserve">ООО "КРДВ Мурманск" на 01.12.2023-01.01.2024: </t>
    </r>
    <r>
      <rPr>
        <sz val="8"/>
        <rFont val="Arial"/>
        <family val="2"/>
        <charset val="204"/>
      </rPr>
      <t>идет формирование пакета документов для заключения ДС.
ООО "КРДВ Мурманск" на 01.02.2024: мероприятие завершено, произведен ввод объекта в эксплуатацию. Фактические инвестиции составили 2,5 млн руб.</t>
    </r>
  </si>
  <si>
    <r>
      <t xml:space="preserve">Арт-резиденция "БаренцДом"
</t>
    </r>
    <r>
      <rPr>
        <b/>
        <sz val="8"/>
        <rFont val="Arial"/>
        <family val="2"/>
        <charset val="204"/>
      </rPr>
      <t>Резидент АЗРФ</t>
    </r>
    <r>
      <rPr>
        <sz val="8"/>
        <rFont val="Arial"/>
        <family val="2"/>
        <charset val="204"/>
      </rPr>
      <t xml:space="preserve">
</t>
    </r>
    <r>
      <rPr>
        <b/>
        <sz val="8"/>
        <rFont val="Arial"/>
        <family val="2"/>
        <charset val="204"/>
      </rPr>
      <t>ПРОДОЛЖАЕТСЯ. РИСК.</t>
    </r>
  </si>
  <si>
    <r>
      <rPr>
        <u/>
        <sz val="8"/>
        <rFont val="Arial"/>
        <family val="2"/>
        <charset val="204"/>
      </rPr>
      <t>УК Столица Арктики на 01.08.2022:</t>
    </r>
    <r>
      <rPr>
        <sz val="8"/>
        <rFont val="Arial"/>
        <family val="2"/>
        <charset val="204"/>
      </rPr>
      <t xml:space="preserve"> предпроектная стадия. Осуществляются мероприятия по формированию и оформлению прав на земельный участок                                                           
</t>
    </r>
    <r>
      <rPr>
        <u/>
        <sz val="8"/>
        <rFont val="Arial"/>
        <family val="2"/>
        <charset val="204"/>
      </rPr>
      <t>УК Столица Арктики на 01.09.2022:</t>
    </r>
    <r>
      <rPr>
        <sz val="8"/>
        <rFont val="Arial"/>
        <family val="2"/>
        <charset val="204"/>
      </rPr>
      <t xml:space="preserve"> предпроектная стадия. Осуществляются мероприятия по формированию и оформлению прав на земельный участок (оформили договор по подготовке межевого плана-срок исполнения до 30.09.2022). Занимаются подготовкой проекта капитального строительства.
</t>
    </r>
    <r>
      <rPr>
        <u/>
        <sz val="8"/>
        <rFont val="Arial"/>
        <family val="2"/>
        <charset val="204"/>
      </rPr>
      <t>УК Столица Арктики на 01.11.2022:</t>
    </r>
    <r>
      <rPr>
        <sz val="8"/>
        <rFont val="Arial"/>
        <family val="2"/>
        <charset val="204"/>
      </rPr>
      <t xml:space="preserve"> подготовка межевого плана в процессе. Будет пересмотр границ земельного участка. Резидент АЗРФ.  
</t>
    </r>
    <r>
      <rPr>
        <u/>
        <sz val="8"/>
        <rFont val="Arial"/>
        <family val="2"/>
        <charset val="204"/>
      </rPr>
      <t>ООО "КРДВ Мурманск" на 01.01.2023</t>
    </r>
    <r>
      <rPr>
        <sz val="8"/>
        <rFont val="Arial"/>
        <family val="2"/>
        <charset val="204"/>
      </rPr>
      <t xml:space="preserve">: ЗУ поставлен на кадастровый учет (51:03:0020101:1864), готовят на подачу в МИО документы для заключения договора аренды ЗУ.
</t>
    </r>
    <r>
      <rPr>
        <u/>
        <sz val="8"/>
        <rFont val="Arial"/>
        <family val="2"/>
        <charset val="204"/>
      </rPr>
      <t>ООО "КРДВ Мурманск" на 01.02.2023-01.03.2023</t>
    </r>
    <r>
      <rPr>
        <sz val="8"/>
        <rFont val="Arial"/>
        <family val="2"/>
        <charset val="204"/>
      </rPr>
      <t xml:space="preserve">: поданы документы в МИО МО для заключения договора аренду ЗУ. Согласно отчета за 4 кв 2022: фактические инвестиции - 0,045 млн руб.                                                                                                                                                                                                                     
</t>
    </r>
    <r>
      <rPr>
        <u/>
        <sz val="8"/>
        <rFont val="Arial"/>
        <family val="2"/>
        <charset val="204"/>
      </rPr>
      <t>ООО "КРДВ Мурманск" на 01.04.2023:</t>
    </r>
    <r>
      <rPr>
        <sz val="8"/>
        <rFont val="Arial"/>
        <family val="2"/>
        <charset val="204"/>
      </rPr>
      <t xml:space="preserve"> необходимо изменение ВРИ земельного участка (с "земли запаса" на "земли особо охраняемых территорий и объектов") запрос на изменение направлен в Минград МО.
</t>
    </r>
    <r>
      <rPr>
        <u/>
        <sz val="8"/>
        <rFont val="Arial"/>
        <family val="2"/>
        <charset val="204"/>
      </rPr>
      <t>ООО "КРДВ Мурманск" на 01.05.2023</t>
    </r>
    <r>
      <rPr>
        <sz val="8"/>
        <rFont val="Arial"/>
        <family val="2"/>
        <charset val="204"/>
      </rPr>
      <t xml:space="preserve">: подано заявление в МИО МО на заключение договора аренды земельного участка.
</t>
    </r>
    <r>
      <rPr>
        <u/>
        <sz val="8"/>
        <rFont val="Arial"/>
        <family val="2"/>
        <charset val="204"/>
      </rPr>
      <t xml:space="preserve">ООО "КРДВ Мурманск" на 01.06.2023-01.09.2023: </t>
    </r>
    <r>
      <rPr>
        <sz val="8"/>
        <rFont val="Arial"/>
        <family val="2"/>
        <charset val="204"/>
      </rPr>
      <t xml:space="preserve">ВРИ земельного участка изменен на "земли особо охраняемых территорий и объектов". Договор аренды в процессе заключения.
</t>
    </r>
    <r>
      <rPr>
        <u/>
        <sz val="8"/>
        <rFont val="Arial"/>
        <family val="2"/>
        <charset val="204"/>
      </rPr>
      <t>ООО "КРДВ Мурманск" на 01.10.2023-01.11.2023:</t>
    </r>
    <r>
      <rPr>
        <sz val="8"/>
        <rFont val="Arial"/>
        <family val="2"/>
        <charset val="204"/>
      </rPr>
      <t xml:space="preserve"> инвестором принято решение о расторжении соглашения и перераспределение финансирования на другие проекты.
ООО "КРДВ Мурманск" на 01.12.2023-01.07.2024: Резидент не выходит на связь, соглашение планировал расторгать.</t>
    </r>
  </si>
  <si>
    <r>
      <t xml:space="preserve">Строительство туристического комплекса в Печенгском округе
</t>
    </r>
    <r>
      <rPr>
        <b/>
        <sz val="8"/>
        <rFont val="Arial"/>
        <family val="2"/>
        <charset val="204"/>
      </rPr>
      <t>Резидент АЗРФ</t>
    </r>
    <r>
      <rPr>
        <sz val="8"/>
        <rFont val="Arial"/>
        <family val="2"/>
        <charset val="204"/>
      </rPr>
      <t xml:space="preserve">
</t>
    </r>
    <r>
      <rPr>
        <b/>
        <sz val="8"/>
        <rFont val="Arial"/>
        <family val="2"/>
        <charset val="204"/>
      </rPr>
      <t>ПРОДОЛЖАЕТСЯ</t>
    </r>
  </si>
  <si>
    <r>
      <rPr>
        <u/>
        <sz val="8"/>
        <rFont val="Arial"/>
        <family val="2"/>
        <charset val="204"/>
      </rPr>
      <t>УК Столица Арктики на 01.08.2022:</t>
    </r>
    <r>
      <rPr>
        <sz val="8"/>
        <rFont val="Arial"/>
        <family val="2"/>
        <charset val="204"/>
      </rPr>
      <t xml:space="preserve"> предпроектная стадия. Осуществляются мероприятия по формированию и оформлению прав на земельный участок                                                          
</t>
    </r>
    <r>
      <rPr>
        <u/>
        <sz val="8"/>
        <rFont val="Arial"/>
        <family val="2"/>
        <charset val="204"/>
      </rPr>
      <t>УК Столица Арктики на 01.09.2022-01.11.2022:</t>
    </r>
    <r>
      <rPr>
        <sz val="8"/>
        <rFont val="Arial"/>
        <family val="2"/>
        <charset val="204"/>
      </rPr>
      <t xml:space="preserve"> предпроектная стадия. Осуществляются мероприятия по формированию и оформлению прав на земельный участок площадью 8798 кв.м, формируемый  в кадастровом квартале №51:03:0020101. В сентябре 2022  проведены публичные слушания, результат - положительно. По земельному участку, площадью 51054 кв.м, формируемый  в кадастровом квартале №51:03:0020101, МИО 21.07.2022 вынесло отказ в предварительном согласовании предоставления участка в связи с отказом Минобороны согласования границ формируемого участка. Резидент АЗРФ.
</t>
    </r>
    <r>
      <rPr>
        <u/>
        <sz val="8"/>
        <rFont val="Arial"/>
        <family val="2"/>
        <charset val="204"/>
      </rPr>
      <t>ООО "КРДВ Мурманск" на 01.01.2023:</t>
    </r>
    <r>
      <rPr>
        <sz val="8"/>
        <rFont val="Arial"/>
        <family val="2"/>
        <charset val="204"/>
      </rPr>
      <t xml:space="preserve"> предпроектная стадия. Осуществлены мероприятия по формированию и оформлению прав на земельные участки с кадастровыми №№ 51:03:0020101:1670, 51:03:0020101:1862. Проводятся мероприятия по внесению изменений в Генплан Печенгского округа для установки необходимой категории и вида разрешенного использования земельного участка с КН №51:03:0020101:1862. Резидент АЗРФ. Фактические инвестиции на 01.10.2022 - 0,57 млн руб., создано 0 рабочих мест
</t>
    </r>
    <r>
      <rPr>
        <u/>
        <sz val="8"/>
        <rFont val="Arial"/>
        <family val="2"/>
        <charset val="204"/>
      </rPr>
      <t>ООО "КРДВ Мурманск" на 01.02.2023-01.10.2023: с</t>
    </r>
    <r>
      <rPr>
        <sz val="8"/>
        <rFont val="Arial"/>
        <family val="2"/>
        <charset val="204"/>
      </rPr>
      <t xml:space="preserve">тадия - ПИР, оформление ЗУ. Участок 51:03:0020101:1862 площадью 8798 кв.м поставлен на кадастровый учет, ведется работа с Министерством Градостроительства Мурманской области по изменению разрешенного вида использования, и внесению  новых сведений в новый Генплан печенгского района. Так же ведется работа по исключению из соглашения участка  51:03:0020101 площадью 51054 кв.м. по причине несогласования участка Министерством обороны РФ, и включению в соглашение участка  51:03:0020101:1670 площадью 3407 кв.м. 28.02.2023 подана заявка на заключение дополнительного соглашения. На участок 51:03:0020101:1670 с администрацией Печенгского района заключен договор аренды № 05 от 17 ноября 2022 г сроком на 29 лет до 31.12.2051 года. Резидент АЗРФ. Фактические инвестиции на 01.03.2023 - 0,635 млн руб., создано 0 рабочих мест.                                                                                                                                                                                   
</t>
    </r>
    <r>
      <rPr>
        <u/>
        <sz val="8"/>
        <rFont val="Arial"/>
        <family val="2"/>
        <charset val="204"/>
      </rPr>
      <t>ООО "КРДВ Мурманск" на 01.11.2023:</t>
    </r>
    <r>
      <rPr>
        <sz val="8"/>
        <rFont val="Arial"/>
        <family val="2"/>
        <charset val="204"/>
      </rPr>
      <t xml:space="preserve"> фактические инвестиции составляют 24,27 млн.руб.
</t>
    </r>
    <r>
      <rPr>
        <u/>
        <sz val="8"/>
        <rFont val="Arial"/>
        <family val="2"/>
        <charset val="204"/>
      </rPr>
      <t xml:space="preserve">ООО "КРДВ Мурманск" на 01.11.2023-01.01.2024: </t>
    </r>
    <r>
      <rPr>
        <sz val="8"/>
        <rFont val="Arial"/>
        <family val="2"/>
        <charset val="204"/>
      </rPr>
      <t xml:space="preserve">ведутся СМР по участку 1670: ведется строительство, заключены договоры на поставку электроэнергии, воды и водоотведения. Э/э сети смонтированы.
</t>
    </r>
    <r>
      <rPr>
        <u/>
        <sz val="8"/>
        <rFont val="Arial"/>
        <family val="2"/>
        <charset val="204"/>
      </rPr>
      <t>ООО "КРДВ Мурманск" на 01.02.2024-01.04.2024</t>
    </r>
    <r>
      <rPr>
        <sz val="8"/>
        <rFont val="Arial"/>
        <family val="2"/>
        <charset val="204"/>
      </rPr>
      <t xml:space="preserve">: фактические инвестиции составляют 32,4 млн.руб. Ожидается утверждение Генплана Печенгского муниципального округа для продолжения оформления участка в аренду. Заключены договоры на закупку оборудования.
</t>
    </r>
    <r>
      <rPr>
        <u/>
        <sz val="8"/>
        <rFont val="Arial"/>
        <family val="2"/>
        <charset val="204"/>
      </rPr>
      <t>ООО "КРДВ Мурманск" на 01.05.2024</t>
    </r>
    <r>
      <rPr>
        <sz val="8"/>
        <rFont val="Arial"/>
        <family val="2"/>
        <charset val="204"/>
      </rPr>
      <t xml:space="preserve"> фактические инвестиции составляют 39,9 млн.руб. Ожидается утверждение Генплана Печенгского муниципального округа для продолжения оформления участка в аренду. Заключены договоры на закупку оборудования.
ООО "КРДВ Мурманск" на 01.06.2024-01.07.2024: отставаний по план-графику нет. Участок 51:03:0020101:1862 площадью 8298кв.м поставлен на кадастровый учет, ведется работа с Министерством Градостроительства Мурманской области по изменению разрешенного вида использования и внесению новых сведений в обновленный генплан Печенгского округа. 
Участок 51:03:0020101:1670 площадью 3407 кв. м, находящийся в аренде, включен в проект. Получено разрешение на строительство. Заключены договора на поставку электроэнергии, воды и водоотведение. Сети водоснабжения, водоотведения, канализации и электроснабжения смонтированы и находятся в работе. На данном участке выполняются строительно-монтажные работы, приобретается оборудование.</t>
    </r>
  </si>
  <si>
    <r>
      <t xml:space="preserve">МИНЗДРАВ: согласно письму от 04.06.2021 № 3007 Администрация Печенгского муниципального округа Мурманской области направила письмо в адрес ПАО "ГМК Норильский Никель" с просьбой организации и финансирования разработки данной программы. 
На 01.10.2021 - Минздрав МО согласовал техническое задание, подрядчик приступил к разработке.
На 01.03.202-01.11.2022 - подрядчиком ведется разработка программы.
На 01.12.2022 - подрядчик разработал программу, которая проходит согласование в МЗ МО.
На 01.01.2023 - подрядчик разработал программу, которая рассмотрена МЗ МО и направлена подрядчику.
На 01.02.2023 - Минздрав согласовал программу и направил Подрядчику (информация о согласовании предоставлена в рабочем порядке, информацию о подрядчике Минздрав не предоставил). По устной информации, полученной от сотрудника, ответственного за предоставление отчета, Серегиной М.А., в программу внесены корректировки Минздрава и направлены подрядчику на доработку. Программа включает в себя лечебные мероприятия и кадровую часть.
</t>
    </r>
    <r>
      <rPr>
        <u/>
        <sz val="8"/>
        <rFont val="Arial"/>
        <family val="2"/>
        <charset val="204"/>
      </rPr>
      <t>МИНЗДРАВ на 01.03.2023-01.04.2023</t>
    </r>
    <r>
      <rPr>
        <sz val="8"/>
        <rFont val="Arial"/>
        <family val="2"/>
        <charset val="204"/>
      </rPr>
      <t xml:space="preserve"> - подрядчик разработал программу, которая рассмотрена МЗ МО и направлена подрядчику (ответственным за результат от реализации мероприятия является ПАО ГМК «Норильский Никель» - подрядчик. Министерством здравоохранения Мурманской области осуществляется экспертное сопровождение).
</t>
    </r>
    <r>
      <rPr>
        <u/>
        <sz val="8"/>
        <rFont val="Arial"/>
        <family val="2"/>
        <charset val="204"/>
      </rPr>
      <t>МИНЗДРАВ на 01.05.2023-01.07.2024</t>
    </r>
    <r>
      <rPr>
        <sz val="8"/>
        <rFont val="Arial"/>
        <family val="2"/>
        <charset val="204"/>
      </rPr>
      <t>: без изменений</t>
    </r>
  </si>
  <si>
    <r>
      <t xml:space="preserve">Разработка программы  развития системы здравоохранения Печенгского муниципального округа
</t>
    </r>
    <r>
      <rPr>
        <b/>
        <sz val="8"/>
        <rFont val="Arial"/>
        <family val="2"/>
        <charset val="204"/>
      </rPr>
      <t>ПРОДОЛЖАЕТСЯ</t>
    </r>
  </si>
  <si>
    <r>
      <t xml:space="preserve">Закупка медицинского оборудования
</t>
    </r>
    <r>
      <rPr>
        <b/>
        <sz val="8"/>
        <rFont val="Arial"/>
        <family val="2"/>
        <charset val="204"/>
      </rPr>
      <t>ЗАВЕРШЕНО</t>
    </r>
  </si>
  <si>
    <r>
      <rPr>
        <u/>
        <sz val="8"/>
        <rFont val="Arial"/>
        <family val="2"/>
        <charset val="204"/>
      </rPr>
      <t>МИНЗДРАВ на 01.01.2023:</t>
    </r>
    <r>
      <rPr>
        <sz val="8"/>
        <rFont val="Arial"/>
        <family val="2"/>
        <charset val="204"/>
      </rPr>
      <t xml:space="preserve"> в рамках ГП "Здравоохранение" приобретено 2 ед. дентальных рентген-аппарата (П. Никель и г. Заполярный) 
</t>
    </r>
    <r>
      <rPr>
        <u/>
        <sz val="8"/>
        <rFont val="Arial"/>
        <family val="2"/>
        <charset val="204"/>
      </rPr>
      <t xml:space="preserve">МИНЗДРАВ на 01.02.2023: </t>
    </r>
    <r>
      <rPr>
        <sz val="8"/>
        <rFont val="Arial"/>
        <family val="2"/>
        <charset val="204"/>
      </rPr>
      <t xml:space="preserve">в 2022 году в рамках и государственной программы Мурманской области "Здравоохранение" приобретена 201 единица медицинского оборудования и мебели, в т.ч.: 173 ед. мебель и оборудование для оснащения детских поликлиник г. Заполярный и пгт. Никель после проведенных капитальных ремонтов, 2 дентальных рентгена, 1 наркозно-дыхательный аппарат, 25 ед. оборудования для суточного мониторинга ЭКГ и АД, ЭКГ с функцией передачи исследований в единый региональный архив (региональная система теле-ЭКГ).
в 2023 году в рамках реализации региональной программы  Мурманской области "Модернизация первичного звена здравоохранения" и государственной программы Мурманской области "Здравоохранение" планируется приобрести компьютерный томограф в г. Заполярный, аппарат УЗИ высокого класса в пгт. Никель, светильник передвижной, оборудование и мебель для оснащения новых ФАПов и амбулатории в 2023 году пп. 4.4-4.6, 4.8
</t>
    </r>
    <r>
      <rPr>
        <u/>
        <sz val="8"/>
        <rFont val="Arial"/>
        <family val="2"/>
        <charset val="204"/>
      </rPr>
      <t>МИНЗДРАВ на 01.03.2023:</t>
    </r>
    <r>
      <rPr>
        <sz val="8"/>
        <rFont val="Arial"/>
        <family val="2"/>
        <charset val="204"/>
      </rPr>
      <t xml:space="preserve"> в стадии заключения контракт на поставку УЗИ. 15.02.2023 Поставлен светильник передвижной. Готовятся документы для проведения совместной закупки на приобретение компьютерного томографа.                                                                                                                                                                                                                                                                                                            </t>
    </r>
    <r>
      <rPr>
        <u/>
        <sz val="8"/>
        <rFont val="Arial"/>
        <family val="2"/>
        <charset val="204"/>
      </rPr>
      <t>Минздрав на 01.04.2023-01.05.2023</t>
    </r>
    <r>
      <rPr>
        <sz val="8"/>
        <rFont val="Arial"/>
        <family val="2"/>
        <charset val="204"/>
      </rPr>
      <t xml:space="preserve"> 15.02.2023 поставлен светильник передвижной. 28.02.2023 заключен контракт на поставку УЗИ (поставка до конца мая 2023). 21.03.2023 заключен контракт на поставку КТ. (поставка до конца июня 2023). 
</t>
    </r>
    <r>
      <rPr>
        <u/>
        <sz val="8"/>
        <rFont val="Arial"/>
        <family val="2"/>
        <charset val="204"/>
      </rPr>
      <t>Минздрав на 01.06.2023</t>
    </r>
    <r>
      <rPr>
        <sz val="8"/>
        <rFont val="Arial"/>
        <family val="2"/>
        <charset val="204"/>
      </rPr>
      <t xml:space="preserve"> 15.02.2023 поставлен светильник передвижной;24.05.2023  поставлен УЗИ; 21.03.2023 заключен контракт на поставку КТ. (поставка до конца июня 2023).
</t>
    </r>
    <r>
      <rPr>
        <u/>
        <sz val="8"/>
        <rFont val="Arial"/>
        <family val="2"/>
        <charset val="204"/>
      </rPr>
      <t>Минздрав на 01.07.2023-01.08.2023:</t>
    </r>
    <r>
      <rPr>
        <sz val="8"/>
        <rFont val="Arial"/>
        <family val="2"/>
        <charset val="204"/>
      </rPr>
      <t xml:space="preserve"> 15.02.2023 поставлен светильник передвижной;24.05.2023  поставлен УЗИ; 21.03.2023 заключен контракт на поставку КТ. Поставка до конца июня 2023 не осуществлена, т.к. не выполнен ремонт помещения под установку КТ (финансирование на разработку ПД и ремонт доведено до учреждения 30.05.2023). В июне разработана ПД на ремонт помещения. 03.07.2023 размещена закупка на ремонт помещения со сроком выполнения работ 30 к.д. Ремонтные работы планируется выполнить до 20.08.2023. Срок ввода оборудования в эксплуатацию - сентябрь 2023. 
</t>
    </r>
    <r>
      <rPr>
        <u/>
        <sz val="8"/>
        <rFont val="Arial"/>
        <family val="2"/>
        <charset val="204"/>
      </rPr>
      <t xml:space="preserve">Минздрав на 01.09.2023 </t>
    </r>
    <r>
      <rPr>
        <sz val="8"/>
        <rFont val="Arial"/>
        <family val="2"/>
        <charset val="204"/>
      </rPr>
      <t xml:space="preserve">15.02.2023 поставлен светильник передвижной;24.05.2023  поставлен УЗИ; 21.03.2023 заключен контракт на поставку КТ. Выполнен ремонт помещения под КТ. Учреждение ждет поставку оборудования. Поставщиком дата поставки не определена. Планируемый срок ввода оборудования в эксплуатацию - сентябрь 2023.  
</t>
    </r>
    <r>
      <rPr>
        <u/>
        <sz val="8"/>
        <rFont val="Arial"/>
        <family val="2"/>
        <charset val="204"/>
      </rPr>
      <t>Минздрав на 01.10.2023</t>
    </r>
    <r>
      <rPr>
        <sz val="8"/>
        <rFont val="Arial"/>
        <family val="2"/>
        <charset val="204"/>
      </rPr>
      <t xml:space="preserve"> 15.02.2023 поставлен светильник передвижной;24.05.2023  поставлен УЗИ; 21.03.2023 заключен контракт на поставку КТ. Выполнен ремонт помещения под КТ. Осуществляются работы по установке оборудования. Планируемый срок ввода оборудования в эксплуатацию - 15.10.2023.    
</t>
    </r>
    <r>
      <rPr>
        <u/>
        <sz val="8"/>
        <rFont val="Arial"/>
        <family val="2"/>
        <charset val="204"/>
      </rPr>
      <t>Минздрав на 01.11.2023:</t>
    </r>
    <r>
      <rPr>
        <sz val="8"/>
        <rFont val="Arial"/>
        <family val="2"/>
        <charset val="204"/>
      </rPr>
      <t xml:space="preserve"> Оборудование поставлено в полном объеме: 15.02.2023 поставлен светильник передвижной; 24.05.2023  поставлен УЗИ;  02.11.2023 введен в эксплуатацию КТ. 
</t>
    </r>
    <r>
      <rPr>
        <u/>
        <sz val="8"/>
        <rFont val="Arial"/>
        <family val="2"/>
        <charset val="204"/>
      </rPr>
      <t>Минздрав на 01.12.2023</t>
    </r>
    <r>
      <rPr>
        <sz val="8"/>
        <rFont val="Arial"/>
        <family val="2"/>
        <charset val="204"/>
      </rPr>
      <t xml:space="preserve">. Оборудование на 2023 год поставлено и введено в эксплуатацию в полном объеме.
</t>
    </r>
    <r>
      <rPr>
        <u/>
        <sz val="8"/>
        <rFont val="Arial"/>
        <family val="2"/>
        <charset val="204"/>
      </rPr>
      <t>Минздрав на 01.01.2024</t>
    </r>
    <r>
      <rPr>
        <sz val="8"/>
        <rFont val="Arial"/>
        <family val="2"/>
        <charset val="204"/>
      </rPr>
      <t xml:space="preserve"> В рамках ПМПЗЗ поставлено и введено в эксплуатацию 3 ед. оборудования. Кроме того  за счет средств областного бюджета приобретено оборудование для оснащения  модульных ФАП и амбулатории.
Минздрав на 01.02.2024-01.04.2024 С целью опережающей реализации мероприятий регионального проекта модернизации первичного звена здравоохранения Мурманской области, запланированных на 2024 год, в учреждении уже поставлено и введено  в эксплуатацию 2 ед. оборудования (УЗИ).</t>
    </r>
  </si>
  <si>
    <r>
      <rPr>
        <u/>
        <sz val="8"/>
        <rFont val="Arial"/>
        <family val="2"/>
        <charset val="204"/>
      </rPr>
      <t xml:space="preserve">МИНСТРОЙ на 01.08.2022: </t>
    </r>
    <r>
      <rPr>
        <sz val="8"/>
        <rFont val="Arial"/>
        <family val="2"/>
        <charset val="204"/>
      </rPr>
      <t xml:space="preserve">завершены работы по утеплению фасада, монтаж внутренних инженерных сетей: отопление. На 2-м этаже выполнена черновая отделка стен. Кровельные работы. В подвале: устройство черновых полов, усиление проемов. В настоящее время ведутся работы по утеплению чердачных перекрытий, установке фасадной системы, отделочные работы, на 1 этаже - электротехнические работы, устройство вентиляции.
</t>
    </r>
    <r>
      <rPr>
        <u/>
        <sz val="8"/>
        <rFont val="Arial"/>
        <family val="2"/>
        <charset val="204"/>
      </rPr>
      <t xml:space="preserve">МИНСТРОЙ на 01.09.2022: </t>
    </r>
    <r>
      <rPr>
        <sz val="8"/>
        <rFont val="Arial"/>
        <family val="2"/>
        <charset val="204"/>
      </rPr>
      <t xml:space="preserve">В настоящее время ведутся работы по утеплению чердачных перекрытий, установке фасадной системы, чистовые отделочные работы (пол, стены, потолок) в помещениях 2 этажа, черновые отделочные работы (пол, стены, потолок) в помещениях 1 этажа и подвала, на 1 этаже - электротехнические работы, устройство вентиляции,  монтаж системы ПС, устройство входных групп; устройство отмостки; наружные работы.  
</t>
    </r>
    <r>
      <rPr>
        <u/>
        <sz val="8"/>
        <rFont val="Arial"/>
        <family val="2"/>
        <charset val="204"/>
      </rPr>
      <t>МИНСТРОЙ на 01.10.2022:</t>
    </r>
    <r>
      <rPr>
        <sz val="8"/>
        <rFont val="Arial"/>
        <family val="2"/>
        <charset val="204"/>
      </rPr>
      <t xml:space="preserve">  в настоящее время ведутся работы по утеплению чердачного перекрытия; работы по утеплению фасада; в помещениях 1,2 этажа ведутся чистовые отделочные работы (подвал: облицовка плиткой; пол, стены, потолок, пробивка технологических отверстий). В помещениях подвала ведутся черновые отделочные работы (пол, стены, потолок); по 1 этажу и подвала монтаж систем ЭС; монтаж системы ПС, СКУД; устройство входных групп. Техническая готовность объекта 85%. В ходе выполнения работ по капитальному ремонту объекта  выявлен ряд дополнительных работ, неучтенных проектной документацией, требующих корректировки проекта и сметы. Проект и смета откорректированы и находятся на проверке государственной экспертизы. Срок завершения работ - до 30.11.2022 
</t>
    </r>
    <r>
      <rPr>
        <u/>
        <sz val="8"/>
        <rFont val="Arial"/>
        <family val="2"/>
        <charset val="204"/>
      </rPr>
      <t>МИНСТРОЙ на 01.11.2022: п</t>
    </r>
    <r>
      <rPr>
        <sz val="8"/>
        <rFont val="Arial"/>
        <family val="2"/>
        <charset val="204"/>
      </rPr>
      <t xml:space="preserve">олучено заключение государственной экспертизы проектной документации (стоимость дополнительных работ составила 25 081,1 тыс. руб.). Выполняется чистовая отделка, фасад, входные группы, внутренние сети (ОВ (вентиляция), ВК, ЭС (электрощитовая), СС, ПС, СКУД, СОТ, ТМ), усиление технологических проемов. Техническая готовность объекта - 92%. Срок завершения работ - до 30.11.2022
</t>
    </r>
    <r>
      <rPr>
        <u/>
        <sz val="8"/>
        <rFont val="Arial"/>
        <family val="2"/>
        <charset val="204"/>
      </rPr>
      <t>МИНСТРОЙ на 01.12.2022:</t>
    </r>
    <r>
      <rPr>
        <sz val="8"/>
        <rFont val="Arial"/>
        <family val="2"/>
        <charset val="204"/>
      </rPr>
      <t xml:space="preserve">  техническая готовность объекта - 97%. Завершение работ до конца текущего года.
МИНСТРОЙ на 01.01.2023: согласно Акту приемки выполненных работ от 28.12.2022 работы по капитальному ремонту объекта завершены в полном объеме. 
</t>
    </r>
    <r>
      <rPr>
        <u/>
        <sz val="8"/>
        <rFont val="Arial"/>
        <family val="2"/>
        <charset val="204"/>
      </rPr>
      <t>МИНЗДРАВ на 01.08.2022:</t>
    </r>
    <r>
      <rPr>
        <sz val="8"/>
        <rFont val="Arial"/>
        <family val="2"/>
        <charset val="204"/>
      </rPr>
      <t xml:space="preserve"> техническая готовность объекта 62%. Выполняются  работы по установке фасадной системы, утеплению чердачных перекрытий. На 1 этаже ведутся электротехнические работы, устройство вентиляции, а также отделочные работы на 1,2 этажах.
Сроком завершения работ по контракту 15.08.2022 г. Сроки завершения работ сдвигаются в связи с тем, что в ходе капитального ремонта выявлен ряд дополнительных работ, неучтенных проектной документацией, требующих корректировки проекта и сметы. Проект и смета откорректированы и направлены на госэкспертизу. Подрядчик готов завершить объект до 30.11.2022.
</t>
    </r>
    <r>
      <rPr>
        <u/>
        <sz val="8"/>
        <rFont val="Arial"/>
        <family val="2"/>
        <charset val="204"/>
      </rPr>
      <t>МИНЗДРАВ на 01.09.2022:</t>
    </r>
    <r>
      <rPr>
        <sz val="8"/>
        <rFont val="Arial"/>
        <family val="2"/>
        <charset val="204"/>
      </rPr>
      <t xml:space="preserve"> техническая готовность объекта 68%.
</t>
    </r>
    <r>
      <rPr>
        <u/>
        <sz val="8"/>
        <rFont val="Arial"/>
        <family val="2"/>
        <charset val="204"/>
      </rPr>
      <t>МИНЗДРАВ на 01.10.2022: т</t>
    </r>
    <r>
      <rPr>
        <sz val="8"/>
        <rFont val="Arial"/>
        <family val="2"/>
        <charset val="204"/>
      </rPr>
      <t xml:space="preserve">ехническая готовность объекта 85%. Выполняется: работы по утеплению чердачного перекрытия, утеплению фасада, чистовые отделочные работы (подвал,1-2 этажи). Черновые отделочные работы (пол, стены, потолок) в помещениях подвала, монтаж систем вентиляции по 1 этажу и подвалу, прокладка кабеля в подвале и 1 этаже, монтаж системы СС на 1 этаже, монтаж ПС,СКУД, устройство входных групп. Срок завершения работ по контракту 15.08.2022 г. Сроки завершения работ сдвигаются в связи с тем, что в ходе капитального ремонта выявлен ряд дополнительных работ, неучтенных проектной документацией, требующих корректировки проекта и сметы. Проект и смета откорректированы и направлены на госэкспертизу. 
</t>
    </r>
    <r>
      <rPr>
        <u/>
        <sz val="8"/>
        <rFont val="Arial"/>
        <family val="2"/>
        <charset val="204"/>
      </rPr>
      <t>МИНЗДРАВ на 01.11.2022: т</t>
    </r>
    <r>
      <rPr>
        <sz val="8"/>
        <rFont val="Arial"/>
        <family val="2"/>
        <charset val="204"/>
      </rPr>
      <t xml:space="preserve">ехническая готовность объекта - 92%. Выполняются СМР на объекте по откорректированным и дополненным разделам ПД. Завершение работ с учетом  выполнения дополнительных работ, в т.ч. прокладка наружных инженерных сетей (теплосети, водоснабжения) планируется к 30.11.2022.
</t>
    </r>
    <r>
      <rPr>
        <u/>
        <sz val="8"/>
        <rFont val="Arial"/>
        <family val="2"/>
        <charset val="204"/>
      </rPr>
      <t>МИНЗДРАВ на 01.12.2022: т</t>
    </r>
    <r>
      <rPr>
        <sz val="8"/>
        <rFont val="Arial"/>
        <family val="2"/>
        <charset val="204"/>
      </rPr>
      <t xml:space="preserve">ехническая готовность объекта - 97%.  Выполняется чистовая отделка подвала, монтаж узла учета тепловой энергии, монтаж электротехнического оборудования в электрощитовой, монтаж водомерного узла, монтаж слаботочных систем, установка поручней и пандуса на входных группах. Завершение работ до конца т.г.
</t>
    </r>
    <r>
      <rPr>
        <u/>
        <sz val="8"/>
        <rFont val="Arial"/>
        <family val="2"/>
        <charset val="204"/>
      </rPr>
      <t>МИНЗДРАВ на 01.01.2023: т</t>
    </r>
    <r>
      <rPr>
        <sz val="8"/>
        <rFont val="Arial"/>
        <family val="2"/>
        <charset val="204"/>
      </rPr>
      <t xml:space="preserve">ехническая готовность объекта - 100%.  В настоящее время осуществляется приемка объекта в эксплуатацию. В данном здании будет расположена детская поликлиника. В результате проведенных ремонтных работ в здании созданы  новые, комфортные условия для пациентов и медицинских работников с учётом требований доступности для маломобильных групп населения, приведены в соответствие с действующими нормативами и современными требованиями оказания медицинской помощи помещения поликлиники.
В процессе ремонта выполнены работы по ремонту кровли, фасада, стен, пола, потолка, замене оконных блоков, монтажу узла учета тепловой энергии, электротехнического оборудования в электрощитовой, водомерного узла,  слаботочных систем, вентоборудования, устройство поручней и пандуса на входных группах. 
</t>
    </r>
    <r>
      <rPr>
        <u/>
        <sz val="8"/>
        <rFont val="Arial"/>
        <family val="2"/>
        <charset val="204"/>
      </rPr>
      <t>МИНЗДРАВ на 01.02.2023: т</t>
    </r>
    <r>
      <rPr>
        <sz val="8"/>
        <rFont val="Arial"/>
        <family val="2"/>
        <charset val="204"/>
      </rPr>
      <t xml:space="preserve">ехническая готовность объекта - 100%.  Планируемая дата получения лицензии на оказание медицинской помощи - 15.03.2023. В настоящее время осуществляются работы по получению санэпидзаключения.
</t>
    </r>
    <r>
      <rPr>
        <u/>
        <sz val="8"/>
        <rFont val="Arial"/>
        <family val="2"/>
        <charset val="204"/>
      </rPr>
      <t>МИНЗДРАВ на 01.03.202</t>
    </r>
    <r>
      <rPr>
        <sz val="8"/>
        <rFont val="Arial"/>
        <family val="2"/>
        <charset val="204"/>
      </rPr>
      <t xml:space="preserve">3: В настоящее время осуществляются работы по получению лицензии на оказание медицинской помощи.                                                                                                                                                                                                                                                                       
</t>
    </r>
    <r>
      <rPr>
        <u/>
        <sz val="8"/>
        <rFont val="Arial"/>
        <family val="2"/>
        <charset val="204"/>
      </rPr>
      <t xml:space="preserve">МИНЗДРАВ на 01.04.2023: </t>
    </r>
    <r>
      <rPr>
        <sz val="8"/>
        <rFont val="Arial"/>
        <family val="2"/>
        <charset val="204"/>
      </rPr>
      <t xml:space="preserve">техническая готовность объекта - 100%.   В настоящее время осуществляются работы по получению лицензии на оказание медицинской помощи.  Сроки получения лицензии продлены, в связи с тем, что получено отрицательное заключение по 4 кабинетам (анализ воздуха и смывов на наличие бактерий). Планируемый срок получения лицензии до 15.04.2023
</t>
    </r>
    <r>
      <rPr>
        <u/>
        <sz val="8"/>
        <rFont val="Arial"/>
        <family val="2"/>
        <charset val="204"/>
      </rPr>
      <t>МИНЗДРАВ на 01.07.2023:</t>
    </r>
    <r>
      <rPr>
        <sz val="8"/>
        <rFont val="Arial"/>
        <family val="2"/>
        <charset val="204"/>
      </rPr>
      <t xml:space="preserve"> Документы на получение лицензии находятся на рассмотрении в МЗ МО. Срок получения лицензии до 17.07.2023.
МИНЗДРАВ на 01.08.2023: 17.07.2023 начато оказание медицинской помощи.
</t>
    </r>
  </si>
  <si>
    <r>
      <rPr>
        <u/>
        <sz val="8"/>
        <rFont val="Arial"/>
        <family val="2"/>
        <charset val="204"/>
      </rPr>
      <t xml:space="preserve">МИНЗДРАВ на 01.11.2022: </t>
    </r>
    <r>
      <rPr>
        <sz val="8"/>
        <rFont val="Arial"/>
        <family val="2"/>
        <charset val="204"/>
      </rPr>
      <t xml:space="preserve">в настоящее время оформляется земельный участок под монтаж модульного ФАПа в 2023 году.
</t>
    </r>
    <r>
      <rPr>
        <u/>
        <sz val="8"/>
        <rFont val="Arial"/>
        <family val="2"/>
        <charset val="204"/>
      </rPr>
      <t>МИНЗДРАВ на 01.12.2022:</t>
    </r>
    <r>
      <rPr>
        <sz val="8"/>
        <rFont val="Arial"/>
        <family val="2"/>
        <charset val="204"/>
      </rPr>
      <t xml:space="preserve"> земельный участок под монтаж модульного ФАПа оформлен, разработано техзадание на поставку и монтаж модульного ФАПа, планируется заключение контракта в т.г.
</t>
    </r>
    <r>
      <rPr>
        <u/>
        <sz val="8"/>
        <rFont val="Arial"/>
        <family val="2"/>
        <charset val="204"/>
      </rPr>
      <t>МИНЗДРАВ на 01.01.2023:</t>
    </r>
    <r>
      <rPr>
        <sz val="8"/>
        <rFont val="Arial"/>
        <family val="2"/>
        <charset val="204"/>
      </rPr>
      <t xml:space="preserve"> Закупка на поставку и монтаж модульного ФАПА размещена на сайте ЕИС, аукцион 16.01.2023.
</t>
    </r>
    <r>
      <rPr>
        <u/>
        <sz val="8"/>
        <rFont val="Arial"/>
        <family val="2"/>
        <charset val="204"/>
      </rPr>
      <t>МИНЗДРАВ на 01.02.2023:</t>
    </r>
    <r>
      <rPr>
        <sz val="8"/>
        <rFont val="Arial"/>
        <family val="2"/>
        <charset val="204"/>
      </rPr>
      <t xml:space="preserve"> 30.01.2023 заключен контракт на поставку и монтаж ФАПа с ИП Петров. Завершение работ согласно контракту 01.09.2023.
</t>
    </r>
    <r>
      <rPr>
        <u/>
        <sz val="8"/>
        <rFont val="Arial"/>
        <family val="2"/>
        <charset val="204"/>
      </rPr>
      <t>Минздрав на 01.03.2023</t>
    </r>
    <r>
      <rPr>
        <sz val="8"/>
        <rFont val="Arial"/>
        <family val="2"/>
        <charset val="204"/>
      </rPr>
      <t xml:space="preserve">: 30.01.2023 заключен контракт на поставку и монтаж ФАПа с ИП Петров. Завершение работ согласно контракту 01.09.2023. Совместно с подрядчиком согласовывается план объекта. 
</t>
    </r>
    <r>
      <rPr>
        <u/>
        <sz val="8"/>
        <rFont val="Arial"/>
        <family val="2"/>
        <charset val="204"/>
      </rPr>
      <t>Минздрав на 01.04.2023:</t>
    </r>
    <r>
      <rPr>
        <sz val="8"/>
        <rFont val="Arial"/>
        <family val="2"/>
        <charset val="204"/>
      </rPr>
      <t xml:space="preserve"> Учреждение с подрядчиком согласовали план объекта.
</t>
    </r>
    <r>
      <rPr>
        <u/>
        <sz val="8"/>
        <rFont val="Arial"/>
        <family val="2"/>
        <charset val="204"/>
      </rPr>
      <t>МИНЗДРАВ на 01.05.2023:</t>
    </r>
    <r>
      <rPr>
        <sz val="8"/>
        <rFont val="Arial"/>
        <family val="2"/>
        <charset val="204"/>
      </rPr>
      <t xml:space="preserve"> 30.01.2023 заключен контракт на поставку и монтаж ФАПа с ИП Петров. Завершение работ согласно контракту 01.09.2023. Учреждение с подрядчиком согласовали план объекта. Подрядчиком подготовлена площадка для монтажа модуля. Подрядчиком формируется заявка на изготовление модулей. Срок изготовления 2 мес.
</t>
    </r>
    <r>
      <rPr>
        <u/>
        <sz val="8"/>
        <rFont val="Arial"/>
        <family val="2"/>
        <charset val="204"/>
      </rPr>
      <t>МИНЗДРАВ на 01.06.2023</t>
    </r>
    <r>
      <rPr>
        <sz val="8"/>
        <rFont val="Arial"/>
        <family val="2"/>
        <charset val="204"/>
      </rPr>
      <t xml:space="preserve">: До 10.06.2023 планируется поставить модули на объект.
</t>
    </r>
    <r>
      <rPr>
        <u/>
        <sz val="8"/>
        <rFont val="Arial"/>
        <family val="2"/>
        <charset val="204"/>
      </rPr>
      <t>МИНЗДРАВ на 01.07.2023</t>
    </r>
    <r>
      <rPr>
        <sz val="8"/>
        <rFont val="Arial"/>
        <family val="2"/>
        <charset val="204"/>
      </rPr>
      <t xml:space="preserve">: Смонтирован каркас ФАП, ведется устройство теплого пола. Техническая готовность – 23%.
</t>
    </r>
    <r>
      <rPr>
        <u/>
        <sz val="8"/>
        <rFont val="Arial"/>
        <family val="2"/>
        <charset val="204"/>
      </rPr>
      <t xml:space="preserve">МИНЗДРАВ на 01.08.2023: </t>
    </r>
    <r>
      <rPr>
        <sz val="8"/>
        <rFont val="Arial"/>
        <family val="2"/>
        <charset val="204"/>
      </rPr>
      <t xml:space="preserve">Без изменений
</t>
    </r>
    <r>
      <rPr>
        <u/>
        <sz val="8"/>
        <rFont val="Arial"/>
        <family val="2"/>
        <charset val="204"/>
      </rPr>
      <t>МИНЗДРАВ на 01.09.2023:</t>
    </r>
    <r>
      <rPr>
        <sz val="8"/>
        <rFont val="Arial"/>
        <family val="2"/>
        <charset val="204"/>
      </rPr>
      <t xml:space="preserve"> Осуществлен монтаж каркаса здания. Техническая готовность 25%. Подрядчик нарушил сроки завершения работ согласно контакту. Завершение работ планируется до 30.11.2023.
</t>
    </r>
    <r>
      <rPr>
        <u/>
        <sz val="8"/>
        <rFont val="Arial"/>
        <family val="2"/>
        <charset val="204"/>
      </rPr>
      <t xml:space="preserve">МИНЗДРАВ на 01.10.2023: </t>
    </r>
    <r>
      <rPr>
        <sz val="8"/>
        <rFont val="Arial"/>
        <family val="2"/>
        <charset val="204"/>
      </rPr>
      <t xml:space="preserve">Работы на объекте не ведутся в связи с отсутствием стройматериалов, поставка которых планируется до 23.10.2023.Подрядчик нарушил сроки завершения работ согласно контракту. Завершение работ планируется до 30.11.2023.
</t>
    </r>
    <r>
      <rPr>
        <u/>
        <sz val="8"/>
        <rFont val="Arial"/>
        <family val="2"/>
        <charset val="204"/>
      </rPr>
      <t>МИНЗДРАВ на 01.11.2023:</t>
    </r>
    <r>
      <rPr>
        <sz val="8"/>
        <rFont val="Arial"/>
        <family val="2"/>
        <charset val="204"/>
      </rPr>
      <t xml:space="preserve"> Осуществлен монтаж здания ФАПА с устройством теплового пола, установлены окна, ведутся внутренние работы. Техническая готовность 50%. Подрядчик нарушил сроки завершения работ согласно контракту. Завершение работ планируется до 20.12.2023.
</t>
    </r>
    <r>
      <rPr>
        <u/>
        <sz val="8"/>
        <rFont val="Arial"/>
        <family val="2"/>
        <charset val="204"/>
      </rPr>
      <t>МИНЗДРАВ на 01.12.2023: Р</t>
    </r>
    <r>
      <rPr>
        <sz val="8"/>
        <rFont val="Arial"/>
        <family val="2"/>
        <charset val="204"/>
      </rPr>
      <t xml:space="preserve">аботы продолжаются, Техническая готовность - 55%. Подрядчик нарушил сроки завершения работ согласно контракту. Работы планирует завершить на объекте до 20.12.2023. Кассовые расчеты будут произведены в начале 2024 года.
</t>
    </r>
    <r>
      <rPr>
        <u/>
        <sz val="8"/>
        <rFont val="Arial"/>
        <family val="2"/>
        <charset val="204"/>
      </rPr>
      <t xml:space="preserve">МИНЗДРАВ на 01.01.2024: </t>
    </r>
    <r>
      <rPr>
        <sz val="8"/>
        <rFont val="Arial"/>
        <family val="2"/>
        <charset val="204"/>
      </rPr>
      <t xml:space="preserve">Работы продолжаются, Техническая готовность - 85%. Подрядчик нарушил сроки завершения работ согласно контракту. Подрядчик работы планирует завершить на объекте до 01.02.2024. Кассовые расчеты будут произведены после завершения работ на объекте в полном объеме.
</t>
    </r>
    <r>
      <rPr>
        <u/>
        <sz val="8"/>
        <rFont val="Arial"/>
        <family val="2"/>
        <charset val="204"/>
      </rPr>
      <t>Минздрав на 01.02.2024.</t>
    </r>
    <r>
      <rPr>
        <sz val="8"/>
        <rFont val="Arial"/>
        <family val="2"/>
        <charset val="204"/>
      </rPr>
      <t xml:space="preserve"> Работы продолжаются. Техническая готовность - 96 %. Комиссией Учреждения осуществлен осмотр помещений ФАП для приемки, Подрядчику выставлен ряд замечаний с устранением до 10.02.2024.  Кассовые расчеты будут произведены после завершения работ на объекте в полном объеме.   
</t>
    </r>
    <r>
      <rPr>
        <u/>
        <sz val="8"/>
        <rFont val="Arial"/>
        <family val="2"/>
        <charset val="204"/>
      </rPr>
      <t xml:space="preserve">Минздрав на 01.04.2024. </t>
    </r>
    <r>
      <rPr>
        <sz val="8"/>
        <rFont val="Arial"/>
        <family val="2"/>
        <charset val="204"/>
      </rPr>
      <t xml:space="preserve">СМР на объекте завершены. Акт от 11.03.02024. В настоящее время осуществляются работы по получению лицензии на оказание медицинской помощи. Планируемая дата получения лицензии - 17.04.2024.  
Минздрав на 01.05.2024. 18.04.2024 получена лицензия на оказание медицинской помощи. С 23.04.2024 оказывается медицинская помощь жителям н.п. Корзуново.                                                                                                   
</t>
    </r>
  </si>
  <si>
    <r>
      <t xml:space="preserve">Капитальный ремонт поликлиники в г. Заполярном
</t>
    </r>
    <r>
      <rPr>
        <b/>
        <sz val="8"/>
        <rFont val="Arial"/>
        <family val="2"/>
        <charset val="204"/>
      </rPr>
      <t>ЗАВЕРШЕНО в 2022, лицензия в марте 2023</t>
    </r>
  </si>
  <si>
    <r>
      <t xml:space="preserve">Строительство модульного фельдшерско-акушерского пункта в поселке Корзуново 
</t>
    </r>
    <r>
      <rPr>
        <b/>
        <sz val="8"/>
        <rFont val="Arial"/>
        <family val="2"/>
        <charset val="204"/>
      </rPr>
      <t xml:space="preserve">
ЗАВЕРШЕНО
</t>
    </r>
    <r>
      <rPr>
        <sz val="8"/>
        <rFont val="Arial"/>
        <family val="2"/>
        <charset val="204"/>
      </rPr>
      <t xml:space="preserve">
</t>
    </r>
  </si>
  <si>
    <r>
      <t xml:space="preserve">Строительство модульного фельдшерско-акушерского пункта в населенном пункте Лиинахамари
</t>
    </r>
    <r>
      <rPr>
        <b/>
        <sz val="8"/>
        <rFont val="Arial"/>
        <family val="2"/>
        <charset val="204"/>
      </rPr>
      <t>ПРОДОЛЖАЕТСЯ</t>
    </r>
  </si>
  <si>
    <r>
      <rPr>
        <u/>
        <sz val="8"/>
        <rFont val="Arial"/>
        <family val="2"/>
        <charset val="204"/>
      </rPr>
      <t>МИНЗДРАВ на 01.11.2022</t>
    </r>
    <r>
      <rPr>
        <sz val="8"/>
        <rFont val="Arial"/>
        <family val="2"/>
        <charset val="204"/>
      </rPr>
      <t xml:space="preserve">: в настоящее время оформляется земельный участок под монтаж модульного ФАПа в 2023 году.
</t>
    </r>
    <r>
      <rPr>
        <u/>
        <sz val="8"/>
        <rFont val="Arial"/>
        <family val="2"/>
        <charset val="204"/>
      </rPr>
      <t>МИНЗДРАВ на 01.12.2022</t>
    </r>
    <r>
      <rPr>
        <sz val="8"/>
        <rFont val="Arial"/>
        <family val="2"/>
        <charset val="204"/>
      </rPr>
      <t xml:space="preserve">: земельный участок под монтаж модульного ФАПа оформлен, разработано техзадание на поставку и монтаж модульного ФАПа, планируется заключение контракта в т.г.
</t>
    </r>
    <r>
      <rPr>
        <u/>
        <sz val="8"/>
        <rFont val="Arial"/>
        <family val="2"/>
        <charset val="204"/>
      </rPr>
      <t>МИНЗДРАВ на 01.01.2023:</t>
    </r>
    <r>
      <rPr>
        <sz val="8"/>
        <rFont val="Arial"/>
        <family val="2"/>
        <charset val="204"/>
      </rPr>
      <t xml:space="preserve"> Закупка на поставку и монтаж модульного ФАПА размещена на сайте ЕИС, аукцион 16.01.2023.
</t>
    </r>
    <r>
      <rPr>
        <u/>
        <sz val="8"/>
        <rFont val="Arial"/>
        <family val="2"/>
        <charset val="204"/>
      </rPr>
      <t>МИНЗДРАВ на 01.02.2023:</t>
    </r>
    <r>
      <rPr>
        <sz val="8"/>
        <rFont val="Arial"/>
        <family val="2"/>
        <charset val="204"/>
      </rPr>
      <t xml:space="preserve"> 27.01.2023 заключен контракт на поставку и монтаж ФАПа с ИП Петров. Завершение работ согласно контракту 01.09.2023
</t>
    </r>
    <r>
      <rPr>
        <u/>
        <sz val="8"/>
        <rFont val="Arial"/>
        <family val="2"/>
        <charset val="204"/>
      </rPr>
      <t>МИНЗДРАВ на 01.03.2023:</t>
    </r>
    <r>
      <rPr>
        <sz val="8"/>
        <rFont val="Arial"/>
        <family val="2"/>
        <charset val="204"/>
      </rPr>
      <t xml:space="preserve"> Совместно с подрядчиком согласовывается план объекта. 
</t>
    </r>
    <r>
      <rPr>
        <u/>
        <sz val="8"/>
        <rFont val="Arial"/>
        <family val="2"/>
        <charset val="204"/>
      </rPr>
      <t>Минздрав на 01.04.2023:</t>
    </r>
    <r>
      <rPr>
        <sz val="8"/>
        <rFont val="Arial"/>
        <family val="2"/>
        <charset val="204"/>
      </rPr>
      <t xml:space="preserve"> 30.01.2023 заключен контракт на поставку и монтаж ФАПа с ИП Петров. Завершение работ согласно контракту 01.09.2023. Учреждение с подрядчиком согласовали план объекта
</t>
    </r>
    <r>
      <rPr>
        <u/>
        <sz val="8"/>
        <rFont val="Arial"/>
        <family val="2"/>
        <charset val="204"/>
      </rPr>
      <t>Минздрав на 01.05.2023:</t>
    </r>
    <r>
      <rPr>
        <sz val="8"/>
        <rFont val="Arial"/>
        <family val="2"/>
        <charset val="204"/>
      </rPr>
      <t xml:space="preserve"> Подрядчиком оформляются пропуска на территорию н.п., чтобы начать подготовку площадки для монтажа модуля. Подрядчиком формируется заявка на изготовление модулей. Срок изготовления 2 мес.
</t>
    </r>
    <r>
      <rPr>
        <u/>
        <sz val="8"/>
        <rFont val="Arial"/>
        <family val="2"/>
        <charset val="204"/>
      </rPr>
      <t>Минздрав на 01.06.2023:</t>
    </r>
    <r>
      <rPr>
        <sz val="8"/>
        <rFont val="Arial"/>
        <family val="2"/>
        <charset val="204"/>
      </rPr>
      <t xml:space="preserve"> 30.01.2023 заключен контракт на поставку и монтаж ФАПа с ИП Петров. Завершение работ согласно контракту 01.09.2023. Учреждение с подрядчиком согласовали план объекта. Подрядчиком оформляются пропуска на территорию н.п. (до 06.06.2023), чтобы начать подготовку площадки для монтажа модуля. Подрядчиком сформирована и направлена  заявка на изготовление модулей. Срок изготовления 2 мес.
</t>
    </r>
    <r>
      <rPr>
        <u/>
        <sz val="8"/>
        <rFont val="Arial"/>
        <family val="2"/>
        <charset val="204"/>
      </rPr>
      <t>МИНЗДРАВ на 01.07.2023</t>
    </r>
    <r>
      <rPr>
        <sz val="8"/>
        <rFont val="Arial"/>
        <family val="2"/>
        <charset val="204"/>
      </rPr>
      <t xml:space="preserve">: 03.07.2023 начаты работы по расчистке участка под монтаж ФАП.Техническая готовность - 0
</t>
    </r>
    <r>
      <rPr>
        <u/>
        <sz val="8"/>
        <rFont val="Arial"/>
        <family val="2"/>
        <charset val="204"/>
      </rPr>
      <t>МИНЗДРАВ на 01.08.2023:</t>
    </r>
    <r>
      <rPr>
        <sz val="8"/>
        <rFont val="Arial"/>
        <family val="2"/>
        <charset val="204"/>
      </rPr>
      <t xml:space="preserve"> Техническая готовность - 5%. Ведутся работы по устройству бетонной площадки для монтажа здания ФАПа.
</t>
    </r>
    <r>
      <rPr>
        <u/>
        <sz val="8"/>
        <rFont val="Arial"/>
        <family val="2"/>
        <charset val="204"/>
      </rPr>
      <t>Минздрав на 01.09.2023</t>
    </r>
    <r>
      <rPr>
        <sz val="8"/>
        <rFont val="Arial"/>
        <family val="2"/>
        <charset val="204"/>
      </rPr>
      <t xml:space="preserve"> без изменений. Подрядчик нарушил сроки завершения работ согласно контакту. Завершение работ планируется до 30.11.2023
</t>
    </r>
    <r>
      <rPr>
        <u/>
        <sz val="8"/>
        <rFont val="Arial"/>
        <family val="2"/>
        <charset val="204"/>
      </rPr>
      <t xml:space="preserve">Минздрав на 01.10.2023 </t>
    </r>
    <r>
      <rPr>
        <sz val="8"/>
        <rFont val="Arial"/>
        <family val="2"/>
        <charset val="204"/>
      </rPr>
      <t xml:space="preserve">Техническая готовность - 7%. Выполнены работы по подготовке фундамента ФАПа.Подрядчик нарушил сроки завершения работ согласно контакту. Согласно представленному графику работ завершение работ планируется до 30.11.2023. 
</t>
    </r>
    <r>
      <rPr>
        <u/>
        <sz val="8"/>
        <rFont val="Arial"/>
        <family val="2"/>
        <charset val="204"/>
      </rPr>
      <t>Минздрав на 01.11.2023</t>
    </r>
    <r>
      <rPr>
        <sz val="8"/>
        <rFont val="Arial"/>
        <family val="2"/>
        <charset val="204"/>
      </rPr>
      <t xml:space="preserve"> Техническая готовность - 30%. Осуществлен монтаж здания ФАПа.  Планируется установка окон, дверей. Подрядчик нарушил все сроки завершения работ согласно контракту. Завершение работ планируется до 20.12.2023.
</t>
    </r>
    <r>
      <rPr>
        <u/>
        <sz val="8"/>
        <rFont val="Arial"/>
        <family val="2"/>
        <charset val="204"/>
      </rPr>
      <t xml:space="preserve">Минздрав на 01.12.2023 </t>
    </r>
    <r>
      <rPr>
        <sz val="8"/>
        <rFont val="Arial"/>
        <family val="2"/>
        <charset val="204"/>
      </rPr>
      <t xml:space="preserve">Техническая готовность - 30%. Возведен металлический каркас, завершены работы по установке сэндвич - панелей. Подрядчик нарушил все сроки завершения работ согласно контракту. Завершение работ планируется до 30.12.2023. Кассовые расчеты будут произведены в начале 2024 года.
</t>
    </r>
    <r>
      <rPr>
        <u/>
        <sz val="8"/>
        <rFont val="Arial"/>
        <family val="2"/>
        <charset val="204"/>
      </rPr>
      <t xml:space="preserve">Минздрав на 01.01.2024-01.02.2024 </t>
    </r>
    <r>
      <rPr>
        <sz val="8"/>
        <rFont val="Arial"/>
        <family val="2"/>
        <charset val="204"/>
      </rPr>
      <t xml:space="preserve">Техническая готовность - 40%. Подрядчик нарушил сроки завершения работ согласно контракту. Подрядчик работы планирует завершить на объекте до 01.03.2024. 
</t>
    </r>
    <r>
      <rPr>
        <u/>
        <sz val="8"/>
        <rFont val="Arial"/>
        <family val="2"/>
        <charset val="204"/>
      </rPr>
      <t xml:space="preserve">Минздрав на 01.04.2024 </t>
    </r>
    <r>
      <rPr>
        <sz val="8"/>
        <rFont val="Arial"/>
        <family val="2"/>
        <charset val="204"/>
      </rPr>
      <t xml:space="preserve">Техническая готовность - 70%. Подрядчик нарушил сроки завершения работ согласно контракту. Подрядчик работы планирует завершить до 01.05.2024. Получение лицензии на оказание медицинской помощи - до 01.06.2024.
</t>
    </r>
    <r>
      <rPr>
        <u/>
        <sz val="8"/>
        <rFont val="Arial"/>
        <family val="2"/>
        <charset val="204"/>
      </rPr>
      <t xml:space="preserve">Минздрав на 01.05.2024 </t>
    </r>
    <r>
      <rPr>
        <sz val="8"/>
        <rFont val="Arial"/>
        <family val="2"/>
        <charset val="204"/>
      </rPr>
      <t xml:space="preserve">Техническая готовность - 95%. Подрядчик нарушил сроки завершения работ согласно контракту. СМР на объекте завершены в полном объёме.  Подрядчик планировал сдать объект в эксплуатацию 03.05.2024. Сроки переносятся в связи с необходимостью устройства системы водостока до 15.05.2024.
Кассовые расчеты будут произведены после завершения работ на объекте в полном объеме.
</t>
    </r>
    <r>
      <rPr>
        <u/>
        <sz val="8"/>
        <rFont val="Arial"/>
        <family val="2"/>
        <charset val="204"/>
      </rPr>
      <t>Минздрав на 01.06.2024</t>
    </r>
    <r>
      <rPr>
        <sz val="8"/>
        <rFont val="Arial"/>
        <family val="2"/>
        <charset val="204"/>
      </rPr>
      <t xml:space="preserve"> Техническая готовность - 98%. Подрядчик устраняет замечания , выявленные  при приемке объекта 03.05.24, до 03.06.2024 (не установлены рольставни, москитные сетки, требуется замена потолочной плитки в нескольких местах, местами отклеилась отделка оконных проемов,  необходимо заменить одну дверь,  не полный комплект представленной технической документации).Кассовые расчеты будут произведены после завершения работ на объекте в полном объеме.
Минздрав на 01.07.2024 Техническая готовность - 100%. Акт приемки объекта от 14.06.2024. Осуществляются работы по получению лицензии до 20.07.2024.</t>
    </r>
  </si>
  <si>
    <r>
      <t xml:space="preserve">Строительство модульной амбулатории  в поселке городского типа Печенга
</t>
    </r>
    <r>
      <rPr>
        <b/>
        <sz val="8"/>
        <rFont val="Arial"/>
        <family val="2"/>
        <charset val="204"/>
      </rPr>
      <t>ПРОДОЛЖАЕТСЯ</t>
    </r>
  </si>
  <si>
    <r>
      <t xml:space="preserve">Строительство модульного фельдшерско-акушерского пункта в населенном пункте Раякоски
</t>
    </r>
    <r>
      <rPr>
        <b/>
        <sz val="8"/>
        <rFont val="Arial"/>
        <family val="2"/>
        <charset val="204"/>
      </rPr>
      <t xml:space="preserve">
ЗАВЕРШЕНО в 2021</t>
    </r>
  </si>
  <si>
    <r>
      <rPr>
        <u/>
        <sz val="8"/>
        <rFont val="Arial"/>
        <family val="2"/>
        <charset val="204"/>
      </rPr>
      <t>МИНЗДРАВ на 01.11.2022-01.12.2022:</t>
    </r>
    <r>
      <rPr>
        <sz val="8"/>
        <rFont val="Arial"/>
        <family val="2"/>
        <charset val="204"/>
      </rPr>
      <t xml:space="preserve"> в настоящее время оформляется земельный участок под монтаж модульной ВА в 2023 году (согласование документов в ФГКУ "Северо-Западное территориальное управление имущественных отношений" Министерства обороны России).
</t>
    </r>
    <r>
      <rPr>
        <u/>
        <sz val="8"/>
        <rFont val="Arial"/>
        <family val="2"/>
        <charset val="204"/>
      </rPr>
      <t>МИНЗДРАВ на 01.01.2023</t>
    </r>
    <r>
      <rPr>
        <sz val="8"/>
        <rFont val="Arial"/>
        <family val="2"/>
        <charset val="204"/>
      </rPr>
      <t xml:space="preserve">:  Документы по земельному участку до настоящего времени находятся на согласовании  в ФГКУ "Северо-Западное территориальное управление имущественных отношений" Министерства обороны России. Планируемый срок получения документов - февраль 2023 года. Параллельно закупка на поставку и монтаж модульной амбулатории размещена на сайте ЕИС, аукцион 16.01.2023.
</t>
    </r>
    <r>
      <rPr>
        <u/>
        <sz val="8"/>
        <rFont val="Arial"/>
        <family val="2"/>
        <charset val="204"/>
      </rPr>
      <t>МИНЗДРАВ на 01.02.2023:</t>
    </r>
    <r>
      <rPr>
        <sz val="8"/>
        <rFont val="Arial"/>
        <family val="2"/>
        <charset val="204"/>
      </rPr>
      <t xml:space="preserve"> 27.01.2023 заключен контракт на поставку и монтаж амбулатории с ИП Петров. Завершение работ согласно контракту 01.09.2023
</t>
    </r>
    <r>
      <rPr>
        <u/>
        <sz val="8"/>
        <rFont val="Arial"/>
        <family val="2"/>
        <charset val="204"/>
      </rPr>
      <t xml:space="preserve">Минздрав на 01.03.2023: </t>
    </r>
    <r>
      <rPr>
        <sz val="8"/>
        <rFont val="Arial"/>
        <family val="2"/>
        <charset val="204"/>
      </rPr>
      <t xml:space="preserve">Совместно с подрядчиком согласовывается план объекта. 
</t>
    </r>
    <r>
      <rPr>
        <u/>
        <sz val="8"/>
        <rFont val="Arial"/>
        <family val="2"/>
        <charset val="204"/>
      </rPr>
      <t>Минздрав на 01.04.2023:</t>
    </r>
    <r>
      <rPr>
        <sz val="8"/>
        <rFont val="Arial"/>
        <family val="2"/>
        <charset val="204"/>
      </rPr>
      <t xml:space="preserve"> 30.01.2023 заключен контракт на поставку и монтаж ФАПа с ИП Петров. Завершение работ согласно контракту 01.09.2023. Учреждение с подрядчиком согласовали план объекта. Документы по земельному участку до настоящего времени находятся на согласовании в ФГКУ "Северо-Западное территориальное управление имущественных отношений Министерства обороны России" (ФГКУ СЗ ТУИО).26.01.2023 ФГКУ СЗ ТУИО направили документы на согласование в Министерство обороны г. Москва.  Планируемый срок получения документов - апрель 2023 года. 
</t>
    </r>
    <r>
      <rPr>
        <u/>
        <sz val="8"/>
        <rFont val="Arial"/>
        <family val="2"/>
        <charset val="204"/>
      </rPr>
      <t xml:space="preserve">Минздрав на 01.05.2023: </t>
    </r>
    <r>
      <rPr>
        <sz val="8"/>
        <rFont val="Arial"/>
        <family val="2"/>
        <charset val="204"/>
      </rPr>
      <t xml:space="preserve">Получен приказ директора Департамента военного имущества Министерства обороны РФ от 10.04.2023 № 801 "Об утверждении схемы расположения ЗУ или земельных участков на кадастровом плане территории". В адрес командующего Северным Флотом направлено письмо о разрешении начала работ на ЗУ (параллельно оформляются документы по передаче ЗУ в  собственность Мурманской области), письмо от 28.04.2023 № 1/1499-АЧ. Планируемый срок получения всех документов на ЗУ - июнь 2023 года. Подрядчиком формируется заявка на изготовление модулей. Срок изготовления 2 мес.
</t>
    </r>
    <r>
      <rPr>
        <u/>
        <sz val="8"/>
        <rFont val="Arial"/>
        <family val="2"/>
        <charset val="204"/>
      </rPr>
      <t xml:space="preserve">Минздрав на 01.06.2023: </t>
    </r>
    <r>
      <rPr>
        <sz val="8"/>
        <rFont val="Arial"/>
        <family val="2"/>
        <charset val="204"/>
      </rPr>
      <t xml:space="preserve">Получено письмо командования Северным флотом о согласовании начала работ на объекте до окончательной передачи ЗУ.
</t>
    </r>
    <r>
      <rPr>
        <u/>
        <sz val="8"/>
        <rFont val="Arial"/>
        <family val="2"/>
        <charset val="204"/>
      </rPr>
      <t>МИНЗДРАВ на 01.07.2023:</t>
    </r>
    <r>
      <rPr>
        <sz val="8"/>
        <rFont val="Arial"/>
        <family val="2"/>
        <charset val="204"/>
      </rPr>
      <t xml:space="preserve"> 03.07.2023 начаты работы по расчистке участка под монтаж ФАП. Техническая готовность - 0.
</t>
    </r>
    <r>
      <rPr>
        <u/>
        <sz val="8"/>
        <rFont val="Arial"/>
        <family val="2"/>
        <charset val="204"/>
      </rPr>
      <t>МИНЗДРАВ на 01.08.2023</t>
    </r>
    <r>
      <rPr>
        <sz val="8"/>
        <rFont val="Arial"/>
        <family val="2"/>
        <charset val="204"/>
      </rPr>
      <t xml:space="preserve">: Техническая готовность - 5%. Подготовлена  бетонная площадка для монтажа здания ФАПа.
</t>
    </r>
    <r>
      <rPr>
        <u/>
        <sz val="8"/>
        <rFont val="Arial"/>
        <family val="2"/>
        <charset val="204"/>
      </rPr>
      <t xml:space="preserve">МИНЗДРАВ на 01.09.2023 </t>
    </r>
    <r>
      <rPr>
        <sz val="8"/>
        <rFont val="Arial"/>
        <family val="2"/>
        <charset val="204"/>
      </rPr>
      <t xml:space="preserve">без изменений. Подрядчик нарушил сроки завершения работ согласно контакту. Завершение работ планируется до 30.11.2023
</t>
    </r>
    <r>
      <rPr>
        <u/>
        <sz val="8"/>
        <rFont val="Arial"/>
        <family val="2"/>
        <charset val="204"/>
      </rPr>
      <t>МИНЗДРАВ на 01.10.2023</t>
    </r>
    <r>
      <rPr>
        <sz val="8"/>
        <rFont val="Arial"/>
        <family val="2"/>
        <charset val="204"/>
      </rPr>
      <t xml:space="preserve"> Работы на объекте не ведутся в связи с отсутствием необходимых документов на ЗУ (ЗУ принадлежат Министерству обороны РФ).Подрядчик  начал работы, но в адрес учреждения  было направлено предписание прокуратуры Печенгского района о нарушении законодательства в связи с чем работы приостановлены.  20.09.2023 получен приказ Минобороны РФ о передаче ЗУ в собственность МО. Долгая передача земли и отсутствие возможности начать работы подрядчику, привела к риску не выполнения результата в т.г., т.к. срок монтажа ФАП и амбулатории длится 3 месяца.
</t>
    </r>
    <r>
      <rPr>
        <u/>
        <sz val="8"/>
        <rFont val="Arial"/>
        <family val="2"/>
        <charset val="204"/>
      </rPr>
      <t xml:space="preserve">МИНЗДРАВ на 01.11.2023-01.12.2023 </t>
    </r>
    <r>
      <rPr>
        <sz val="8"/>
        <rFont val="Arial"/>
        <family val="2"/>
        <charset val="204"/>
      </rPr>
      <t xml:space="preserve">В настоящее время на объекте ведутся работы по подготовке опалубки под фундамент. Техническая готовность - 10%. До конца текущего года подрядчик планирует осуществить монтаж здания ФАП. Внутренние работы планирует осуществить в 1 квартале 2024. Кассовые расчеты будут произведены в 2024 году.
</t>
    </r>
    <r>
      <rPr>
        <u/>
        <sz val="8"/>
        <rFont val="Arial"/>
        <family val="2"/>
        <charset val="204"/>
      </rPr>
      <t xml:space="preserve">Минздрав на 01.01.2024 </t>
    </r>
    <r>
      <rPr>
        <sz val="8"/>
        <rFont val="Arial"/>
        <family val="2"/>
        <charset val="204"/>
      </rPr>
      <t xml:space="preserve">Техническая готовность - 15%. Подрядчик нарушил сроки завершения работ согласно контракту. 
</t>
    </r>
    <r>
      <rPr>
        <u/>
        <sz val="8"/>
        <rFont val="Arial"/>
        <family val="2"/>
        <charset val="204"/>
      </rPr>
      <t>Минздрав на 01.02.2024</t>
    </r>
    <r>
      <rPr>
        <sz val="8"/>
        <rFont val="Arial"/>
        <family val="2"/>
        <charset val="204"/>
      </rPr>
      <t xml:space="preserve"> Техническая готовность - 55%. Подрядчик нарушил сроки завершения работ согласно контракту, работы планирует завершить на объекте до 01.04.2024.
</t>
    </r>
    <r>
      <rPr>
        <u/>
        <sz val="8"/>
        <rFont val="Arial"/>
        <family val="2"/>
        <charset val="204"/>
      </rPr>
      <t xml:space="preserve">Минздрав на 01.04.2024 </t>
    </r>
    <r>
      <rPr>
        <sz val="8"/>
        <rFont val="Arial"/>
        <family val="2"/>
        <charset val="204"/>
      </rPr>
      <t xml:space="preserve">Техническая готовность - 80%. Подрядчик нарушил сроки завершения работ согласно контракту, Работы планируется завершить до 01.05.2024. Получение лицензии на оказание медицинской помощи - до 01.06.2024.
</t>
    </r>
    <r>
      <rPr>
        <u/>
        <sz val="8"/>
        <rFont val="Arial"/>
        <family val="2"/>
        <charset val="204"/>
      </rPr>
      <t>Минздрав на 01.05.2024</t>
    </r>
    <r>
      <rPr>
        <sz val="8"/>
        <rFont val="Arial"/>
        <family val="2"/>
        <charset val="204"/>
      </rPr>
      <t xml:space="preserve"> Техническая готовность - 100%.  Акт приемки объекта в эксплуатацию - от 25.04.2024. Начата работа по получению лицензии. Лицензию планируется получить до 01.06.2024. Кассовые расчеты будут произведены в мае 2024.
</t>
    </r>
    <r>
      <rPr>
        <u/>
        <sz val="8"/>
        <rFont val="Arial"/>
        <family val="2"/>
        <charset val="204"/>
      </rPr>
      <t>Минздрав на 01.06.2024</t>
    </r>
    <r>
      <rPr>
        <sz val="8"/>
        <rFont val="Arial"/>
        <family val="2"/>
        <charset val="204"/>
      </rPr>
      <t xml:space="preserve"> Техническая готовность - 100%.  Акт приемки объекта в эксплуатацию от 25.04.2024. Осуществляются работы по получению лицензии. Лицензию планируется получить до 07.06.2024. Кассовые расчеты произведены в мае 2024.
Минздрав на 01.07.2024 Лицензию планируется получить до 12.07.2024. </t>
    </r>
  </si>
  <si>
    <t>МИНЗДРАВ: в 2021 году осуществлен монтаж модульного ФАПа</t>
  </si>
  <si>
    <r>
      <t xml:space="preserve">Строительство модульного фельдшерско-акушерского пункта в населенном пункте Спутник
</t>
    </r>
    <r>
      <rPr>
        <b/>
        <sz val="8"/>
        <rFont val="Arial"/>
        <family val="2"/>
        <charset val="204"/>
      </rPr>
      <t>ПРОДОЛЖАЕТСЯ</t>
    </r>
  </si>
  <si>
    <r>
      <rPr>
        <u/>
        <sz val="8"/>
        <rFont val="Arial"/>
        <family val="2"/>
        <charset val="204"/>
      </rPr>
      <t xml:space="preserve">МИНЗДРАВ на 01.11.2022: </t>
    </r>
    <r>
      <rPr>
        <sz val="8"/>
        <rFont val="Arial"/>
        <family val="2"/>
        <charset val="204"/>
      </rPr>
      <t xml:space="preserve">в настоящее время оформляется земельный участок под монтаж модульного ФАПа
</t>
    </r>
    <r>
      <rPr>
        <u/>
        <sz val="8"/>
        <rFont val="Arial"/>
        <family val="2"/>
        <charset val="204"/>
      </rPr>
      <t>МИНЗДРАВ на 01.12.2022:</t>
    </r>
    <r>
      <rPr>
        <sz val="8"/>
        <rFont val="Arial"/>
        <family val="2"/>
        <charset val="204"/>
      </rPr>
      <t xml:space="preserve"> в настоящее время оформляется земельный участок под монтаж модульной ВА в 2025 году (согласование документов в ФГКУ "Северо-Западное территориальное управление имущественных отношений" Министерства обороны России).
</t>
    </r>
    <r>
      <rPr>
        <u/>
        <sz val="8"/>
        <rFont val="Arial"/>
        <family val="2"/>
        <charset val="204"/>
      </rPr>
      <t xml:space="preserve">МИНЗДРАВ на 01.01.2023: </t>
    </r>
    <r>
      <rPr>
        <sz val="8"/>
        <rFont val="Arial"/>
        <family val="2"/>
        <charset val="204"/>
      </rPr>
      <t xml:space="preserve"> Документы по земельному участку до настоящего времени находятся на согласовании  в ФГКУ "Северо-Западное территориальное управление имущественных отношений" Министерства обороны России. Планируемый срок получения документов - февраль 2023 года. Параллельно закупка на поставку и монтаж модульного ФАПА размещена на сайте ЕИС, аукцион 16.01.2023.
</t>
    </r>
    <r>
      <rPr>
        <u/>
        <sz val="8"/>
        <rFont val="Arial"/>
        <family val="2"/>
        <charset val="204"/>
      </rPr>
      <t>МИНЗДРАВ на 01.02.2023:</t>
    </r>
    <r>
      <rPr>
        <sz val="8"/>
        <rFont val="Arial"/>
        <family val="2"/>
        <charset val="204"/>
      </rPr>
      <t xml:space="preserve"> 30.01.2023 заключен контракт на поставку и монтаж ФАПа с ИП Петров. Завершение работ согласно контракту 01.09.2023.
</t>
    </r>
    <r>
      <rPr>
        <u/>
        <sz val="8"/>
        <rFont val="Arial"/>
        <family val="2"/>
        <charset val="204"/>
      </rPr>
      <t>Минздрав на 01.03.2023</t>
    </r>
    <r>
      <rPr>
        <sz val="8"/>
        <rFont val="Arial"/>
        <family val="2"/>
        <charset val="204"/>
      </rPr>
      <t xml:space="preserve">: Совместно с подрядчиком согласовывается план объекта. 
</t>
    </r>
    <r>
      <rPr>
        <u/>
        <sz val="8"/>
        <rFont val="Arial"/>
        <family val="2"/>
        <charset val="204"/>
      </rPr>
      <t>Минздрав на 01.04.2023:</t>
    </r>
    <r>
      <rPr>
        <sz val="8"/>
        <rFont val="Arial"/>
        <family val="2"/>
        <charset val="204"/>
      </rPr>
      <t xml:space="preserve"> 30.01.2023 заключен контракт на поставку и монтаж ФАПа с ИП Петров. Завершение работ согласно контракту 01.09.2023. Учреждение с подрядчиком согласовали план объекта. Документы по земельному участку до настоящего времени находятся на согласовании  в ФГКУ "Северо-Западное территориальное управление имущественных отношений Министерства обороны России" (ФГКУ СЗ ТУИО).26.01.2023 ФГКУ СЗ ТУИО направили документы на согласование в Министерство обороны г. Москва.  Планируемый срок получения документов - апрель 2023 года. 
</t>
    </r>
    <r>
      <rPr>
        <u/>
        <sz val="8"/>
        <rFont val="Arial"/>
        <family val="2"/>
        <charset val="204"/>
      </rPr>
      <t xml:space="preserve">Минздрав на 01.05.2023: </t>
    </r>
    <r>
      <rPr>
        <sz val="8"/>
        <rFont val="Arial"/>
        <family val="2"/>
        <charset val="204"/>
      </rPr>
      <t xml:space="preserve">Получен приказ директора Департамента военного имущества Министерства обороны РФ от 30.03.2023 № 717 "Об утверждении схемы расположения ЗУ или земельных участков на кадастровом плане территории". В  адрес командующего Северным Флотом направлено письмо о разрешении начала работ на ЗУ (параллельно оформляются документы по передаче ЗУ в  собственность Мурманской области), письмо от 28.04.2023 № 1/1499-АЧ.Планируемый срок получения всех документов на ЗУ - июнь 2023 года. Подрядчиком формируется заявка на изготовление модулей. Срок изготовления 2 мес.
</t>
    </r>
    <r>
      <rPr>
        <u/>
        <sz val="8"/>
        <rFont val="Arial"/>
        <family val="2"/>
        <charset val="204"/>
      </rPr>
      <t>Минздрав на 01.06.2023:</t>
    </r>
    <r>
      <rPr>
        <sz val="8"/>
        <rFont val="Arial"/>
        <family val="2"/>
        <charset val="204"/>
      </rPr>
      <t xml:space="preserve"> Получено письмо командования Северным флотом о согласовании начала работ на объекте до окончательной передачи ЗУ.
</t>
    </r>
    <r>
      <rPr>
        <u/>
        <sz val="8"/>
        <rFont val="Arial"/>
        <family val="2"/>
        <charset val="204"/>
      </rPr>
      <t>МИНЗДРАВ на 01.07.2023</t>
    </r>
    <r>
      <rPr>
        <sz val="8"/>
        <rFont val="Arial"/>
        <family val="2"/>
        <charset val="204"/>
      </rPr>
      <t xml:space="preserve">: 03.07.2023 начаты работы по расчистке участка под монтаж ФАП. Техническая готовность - 0.
</t>
    </r>
    <r>
      <rPr>
        <u/>
        <sz val="8"/>
        <rFont val="Arial"/>
        <family val="2"/>
        <charset val="204"/>
      </rPr>
      <t xml:space="preserve">МИНЗДРАВ на 01.08.2023: </t>
    </r>
    <r>
      <rPr>
        <sz val="8"/>
        <rFont val="Arial"/>
        <family val="2"/>
        <charset val="204"/>
      </rPr>
      <t xml:space="preserve">Техническая готовность - 3%. Ведутся работы по устройству бетонной площадки для монтажа здания ФАПа.
Минздрав на 01.09.2023 без изменений. Подрядчик нарушил сроки завершения работ согласно контакту. Завершение работ планируется до 30.11.2023.
</t>
    </r>
    <r>
      <rPr>
        <u/>
        <sz val="8"/>
        <rFont val="Arial"/>
        <family val="2"/>
        <charset val="204"/>
      </rPr>
      <t>МИНЗДРАВ на 01.10.2023</t>
    </r>
    <r>
      <rPr>
        <sz val="8"/>
        <rFont val="Arial"/>
        <family val="2"/>
        <charset val="204"/>
      </rPr>
      <t xml:space="preserve"> Работы на объекте не ведутся в связи с отсутствием необходимых документов на ЗУ (ЗУ принадлежат Министерству обороны РФ).Подрядчик  начал работы, но в адрес учреждения  было направлено предписание прокуратуры Печенгского района о нарушении законодательства в связи с чем работы приостановлены.  20.09.2023 получен приказ Минобороны РФ о передаче ЗУ в собственность МО. Долгая передача земли и отсутствие возможности начать работы подрядчику, привела к риску не выполнения результата в т.г., т.к. срок монтажа ФАП и амбулатории длится 3 месяца.
</t>
    </r>
    <r>
      <rPr>
        <u/>
        <sz val="8"/>
        <rFont val="Arial"/>
        <family val="2"/>
        <charset val="204"/>
      </rPr>
      <t>МИНЗДРАВ на 01.11.2023:</t>
    </r>
    <r>
      <rPr>
        <sz val="8"/>
        <rFont val="Arial"/>
        <family val="2"/>
        <charset val="204"/>
      </rPr>
      <t xml:space="preserve"> 20.09.2023 получен приказ Минобороны РФ о передаче ЗУ в собственность Мурманской области. В настоящее время на объекте начаты работы по подготовке площадки для размещения здания ФАП. До конца текущего года подрядчик планирует осуществить монтаж здания ФАП. Внутренние работы планирует осуществить в 1 квартале 2024.
</t>
    </r>
    <r>
      <rPr>
        <u/>
        <sz val="8"/>
        <rFont val="Arial"/>
        <family val="2"/>
        <charset val="204"/>
      </rPr>
      <t xml:space="preserve">МИНЗДРАВ на 01.12.2023: </t>
    </r>
    <r>
      <rPr>
        <sz val="8"/>
        <rFont val="Arial"/>
        <family val="2"/>
        <charset val="204"/>
      </rPr>
      <t xml:space="preserve">СМР на объекте не начаты, расчищена площадка под устройство основания ФАП, завезена арматура. До конца текущего года подрядчик планирует осуществить монтаж здания ФАП. Внутренние работы планирует осуществить в 1 квартале 2024. Кассовые расчеты будут произведены в 2024 году.
</t>
    </r>
    <r>
      <rPr>
        <u/>
        <sz val="8"/>
        <rFont val="Arial"/>
        <family val="2"/>
        <charset val="204"/>
      </rPr>
      <t>Минздрав на 01.01.2024-01.02.2024</t>
    </r>
    <r>
      <rPr>
        <sz val="8"/>
        <rFont val="Arial"/>
        <family val="2"/>
        <charset val="204"/>
      </rPr>
      <t xml:space="preserve"> Техническая готовность - 10%. Подрядчик нарушил сроки завершения работ согласно контракту. Подрядчик работы планирует завершить на объекте до 01.04.2024. Кассовые расчеты будут произведены после завершения работ на объекте в полном объеме.
</t>
    </r>
    <r>
      <rPr>
        <u/>
        <sz val="8"/>
        <rFont val="Arial"/>
        <family val="2"/>
        <charset val="204"/>
      </rPr>
      <t xml:space="preserve">Минздрав на 01.04.2024. </t>
    </r>
    <r>
      <rPr>
        <sz val="8"/>
        <rFont val="Arial"/>
        <family val="2"/>
        <charset val="204"/>
      </rPr>
      <t xml:space="preserve">Техническая готовность - 55%. Подрядчик нарушил сроки завершения работ согласно контракту. Работы планируется завершить до 01.05.2024. Получение лицензии на оказание медицинской помощи - до 01.06.2024. Кассовые расчеты будут произведены после завершения работ на объекте в полном объеме.
</t>
    </r>
    <r>
      <rPr>
        <u/>
        <sz val="8"/>
        <rFont val="Arial"/>
        <family val="2"/>
        <charset val="204"/>
      </rPr>
      <t>Минздрав на 01.05.2024</t>
    </r>
    <r>
      <rPr>
        <sz val="8"/>
        <rFont val="Arial"/>
        <family val="2"/>
        <charset val="204"/>
      </rPr>
      <t xml:space="preserve"> Техническая готовность - 100%. Акт приемки объекта в эксплуатацию - от 27.04.2024. Начата работа по получению лицензии. Получение лицензии на оказание медицинской помощи - до 01.06.2024. Кассовые расчеты будут произведены в мае 2024 года.
</t>
    </r>
    <r>
      <rPr>
        <u/>
        <sz val="8"/>
        <rFont val="Arial"/>
        <family val="2"/>
        <charset val="204"/>
      </rPr>
      <t xml:space="preserve">Минздрав на 01.06.2024 </t>
    </r>
    <r>
      <rPr>
        <sz val="8"/>
        <rFont val="Arial"/>
        <family val="2"/>
        <charset val="204"/>
      </rPr>
      <t>Техническая готовность - 100%. Акт приемки объекта в эксплуатацию от 27.04.2024. Ведутся работы по получению лицензии. Получение лицензии на оказание медицинской помощи - до 07.06.2024. Кассовые расчеты произведены в мае 2024 года.
Минздрав на 01.07.2024  Получение лицензии на оказание медицинской помощи - до 12.07.2024.</t>
    </r>
  </si>
  <si>
    <r>
      <t xml:space="preserve">Модернизация школ и реализация программ поддержки образования
</t>
    </r>
    <r>
      <rPr>
        <b/>
        <sz val="8"/>
        <rFont val="Arial"/>
        <family val="2"/>
        <charset val="204"/>
      </rPr>
      <t>ЗАВЕРШЕНО в 2022</t>
    </r>
  </si>
  <si>
    <r>
      <rPr>
        <u/>
        <sz val="8"/>
        <rFont val="Arial"/>
        <family val="2"/>
        <charset val="204"/>
      </rPr>
      <t>Администрация Печенгского муниц округа:</t>
    </r>
    <r>
      <rPr>
        <sz val="8"/>
        <rFont val="Arial"/>
        <family val="2"/>
        <charset val="204"/>
      </rPr>
      <t xml:space="preserve"> выполнен ремонт кровли в СОШ №7 п.Корзуново в рамках  соглашения между Правительством МО и ПАО "ГМК "Норильский никель" от 17.10.2019 № НН/1425-2019.
Выполнен ремонт кровли здания ДЮСШ п.Никель в рамках дополнительного соглашения к Договору на оказание благотворительной помощи от 22.03.2021 № КГМК/359-2021. Выполняются работы по установке окон в здании ДЮСШ п.Никель. 
</t>
    </r>
    <r>
      <rPr>
        <u/>
        <sz val="8"/>
        <rFont val="Arial"/>
        <family val="2"/>
        <charset val="204"/>
      </rPr>
      <t xml:space="preserve">Администрация Печенгского муниц округа на 01.09.2022: </t>
    </r>
    <r>
      <rPr>
        <sz val="8"/>
        <rFont val="Arial"/>
        <family val="2"/>
        <charset val="204"/>
      </rPr>
      <t xml:space="preserve">Работы по установке окон выполнены и приняты.
Администрация Печенгского муниц округа на 01.10.2022: все работы выполнены и оплачены: 1) по ремонту кровли здания МБУ ДО ДЮСШ (п. Никель, ул. Сидоровича, д. 4)  (работы приняты 31.07.2022, работы оплачены; 2)  по замене окон в спортзале ДЮСШ по адресу: п. Никель, ул. Сидоровича, д. 4 (левая сторона + правая сторона +торец; работы приняты 22.08.2022),(внутренняя отделка, работы приняты 22.09.2022). </t>
    </r>
  </si>
  <si>
    <r>
      <t xml:space="preserve">Развитие Печенгского политехнического техникума в пгт Никель
</t>
    </r>
    <r>
      <rPr>
        <b/>
        <sz val="8"/>
        <rFont val="Arial"/>
        <family val="2"/>
        <charset val="204"/>
      </rPr>
      <t>ПРОДОЛЖАЕТСЯ</t>
    </r>
  </si>
  <si>
    <r>
      <rPr>
        <sz val="8"/>
        <rFont val="Arial"/>
        <family val="2"/>
        <charset val="204"/>
      </rPr>
      <t xml:space="preserve">МИНОБР по состоянию на 01.08.2022 (на 01.02.2022 информация не изменена): отсутствует информация о выделении денежных средств из средств федерального бюджета на реализацию пункта 4.10 Программы в объемах по 20 млн. руб. на 2021 и 2022 годы, а также о выделении 25 млн. руб. в 2021 году и 40 млн. руб. в текущем году из средств ПАО «Норильский Никель». По сведениям Министерства выделение указанных средств из федерального бюджета не планировалось и внесено в Программу ошибочно. Дополнительно информируем, что:
1. Исходя из формулировок первых двух результатов реализации мероприятия 4.10 Программы, происходит «задвоение» выпускников ГАПОУ МО «ППТ», получивших в отчетном году диплом по профессиям СПО из УГС 15.00.00 Машиностроение 15.01.05 Сварщик (ручной и частично механизированной сварки (наплавки), 15.01.30 Слесарь, а также получивших свидетельство о профессии (должности) рабочего, служащего Сварщик ручной дуговой сварки плавящимся покрытым электродом (вышеуказанные программы входят и в первый и во второй результат).
2. ГАПОУ МО «ППТ» не реализует и не планирует к реализации профессии и (или) специальности СПО из УГС 22.00.00. Технологии материалов (есть в результате).
3. При отсутствии заявок от предприятий и (или) физических лиц на переподготовку работающего в торговле и сфере обслуживания персонала по профессиям и специальностям УГС Сервис и туризм результат в заявленных 190 человек будет недостижим.
Предлагаем при возникновении возможности внести соответствующие изменения в Программу.
Формирование технического задания для последующей разработки концепции развития техникума. Подготовка проведения социального опроса и формирования экспертной группы. 
МИНОБР на 01.10.2021: Создана экспертная рабочая группа для разработки концепции.
МИНОБР на 01.01.2022: Разработано техническое задание на разработку Стратегии развития техникума на 10 лет. Техническое задание согласовано с Министерством образования Мурманской области. Начат этап разработки документации с целью организации конкурса по выбору разработчика стратегии.
МИНОБР на 01.03.2022: Подготовка к объявлению конкурса на выбор такой организации (сбор коммерческих предложений), в срок до 01.05.2022 планируется завершение конкурса.
МИНОБР на 01.04.2022: В связи с неустойчивой и нестабильной экономической ситуацией на производстве «Норникель» инвестиционные проекты заморожены (поставлены на паузу). 04.05.2022 ГАПОУ МО «ППТ» направлены запросы в адреса АНО «Вторая школа» и Главы Печенгского МО об уточнении сроков и размеров финансирования на развитие техникума. Получен ответ от АНО «Центр социальных проектов Печенгского района «Вторая школа», что финансирование проекта в настоящее время приостановлено (исх. от 01.07.2022 № А402). Администрация Печенгского муниципального округа МО ведет работу по сбору дополнительных данных для уточнения показателей для прогноза социально-экономического развития Печенгского муниципального округа на 2023-2025 (исх № 3630 от 20.06.2022). ГАПОУ МО «ППТ» получил лицензию на право ведения образовательной деятельности по специальности 43.02.10 Туризм, объявлен набор на 2022/2023 учебный год на обучение по заочной форме по вышеуказанной специальности в количестве 15 чел. на базе среднего (полного) общего образования.
МИНОБР на 01.11.2022: В связи с неустойчивой и нестабильной экономической ситуацией на производстве «Норникель» получен ответ от АНО «Центр социальных проектов Печенгского района «Вторая школа» от 01.07.2022, что финансирование Программы со стороны ПАО «Норильский Никель» в настоящее время приостановлено (исх. от 01.07.2022 № А402). 
МИНОБР на 01.01.2023: в соответствии с письмом Минпросвещения России от 01.11.2022 № АК-1648/05 на федеральном уровне принято решение прекратить с 2023 года реализацию мероприятия «Создание (обновление) материально-технической базы образовательных организаций, реализующих программы среднего профессионального образования» федерального проекта «Молодые профессионалы» национального проекта «Образование» государственной программы Российской Федерации «Развитие образования». Сроки возобновления работы зависят только от предприятия. 
МИНОБР на 01.02.2023: предложения по изменению финансирования: на 2021 год - всего 54 009,3 (ОБ - 54 009,3), на 2022 год - всего 54 827,3 (ОБ - 54 827,3), на 2023 год - всего 102 361,8 (ОБ - 57 361,8, ВБС - 45 000,0). Предлагается убрать ГАПОУ МО «ППТ» из участников реализации мероприятий
МИНОБР на 01.03.2023: откорректированы суммы фактических затрат, в остальном без изменений. С 01 марта 2023г. возобновлена работа АНО «Вторая школа» по актуализации технического задания на выбор организации для разработки стратегии развития техникума. Так же написано обращение в КГМК о выделении денежных средств в размере 7 700,0 тыс. руб. на ремонт 2-х мастерских «Электромонтаж» и «Обработка листового металла».
МИНОБР на 01.05.2023: определена организация для разработки стратегии развития ППТ, приступили к 1 этапу (аналитическому), 23.05.23 планируется первое заседание рабочей группы. Актуализирована лицензия на образовательную деятельность (20.04.23), а именно внесены изменения по специальности 43.02.16 Туризм и гостеприимство и 21.02.17 Подземная разработка месторождений полезных ископаемых в части квалификации. Проведено 3 встречи с представителями Департамента по развитию персонала и социальной политики КГМК о совместном плане работы по формированию положительного имиджа компании среди школьников и студентов Печенгского муниципального округа. В рабочем порядке получено устное подтверждение о выделении денежных средств на ремонт двух мастерских.
МИНОБР на 01.06.2023: Рабочая группа по разработке Стратегии развития ППТ работала в Печенгском муниципальном округе с 23.05 по 28.05.2022, провела 3 фокус-группы с преподавателями, выпускниками, представителями предприятий. ППТ совместно с МонПК, АО «КГМК» и ООО «Печенгастрой» готовят заявку на участие в ФП «Профессионалитет».
МИНОБР на 01.07.2023: Согласован проект договора пожертвования денежных средств с КГМК на 7 700.0 тыс. руб. на ремонт двух мастерских.
МИНОБР на 01.08.2023: подписан Договор пожертвования с АО «КГМК» на сумму 7 700,0 тыс. руб. на ремонт двух мастерских (Электромонтаж, Обработка листового металла). Денежные средства перечислены в конце июля. Совместно с МонПК с 2024 г ППТ участвует в федеральном проекте «Профессионалитет».
МИНОБР на 01.09.2023: Проведен электронный аукцион, определен исполнитель ремонтных работ по 2-м мастерским, начало выполнения работ 01.10.2023. Подписано соглашение о партнерстве в целях создания и развития образовательно-производственного кластера «Кольский горно-металлургический». Завершен аналитический этап по разработке Стратегии развития ППТ.
МИНОБР на 01.10.2023 (и на 01.11.2023): Подписано соглашение о партнерстве в целях создания и развития образовательно-производственного кластера «Кольский горно-металлургический». Завершен аналитический этап по разработке Стратегии развития ППТ, продолжается ремонт 2-х мастерских, так же семинары по разработке Стратегия развития ППТ.
МИНОБР на 01.12.2023: Продолжается ремонт двух мастерских. С 05.12.2023 по 07.12.2023 будет проведена Стратегическая сессия на базе АНО «Вторая школа» по завершению разработки Программы развития ППТ.
МИНОБР на 01.01.2024: Продолжается ремонт 2-х мастерских (Электромонтаж, Обработка листового металла). Предоставлен отчет по Стратегической сессии, проводится анализ предложений и идей по итогам стратегической сессии. Подготовлены технические задания для проведения торгов по закупке оборудования для ремонтируемых мастерских за счет средств АО «КГМК» и средств областного бюджета (учебный расходы).
МИНОБР на 01.02.2024 продолжается ремонт 2-х мастерских ("Электромонтаж" и "Обработка листового материала"). Завершены закупочные процедуры, по их итогу приобретено оборудование для этих мастерских на сумму 1 053 840,37 руб. (закуплены станки, гильотина, сварочно-сборочные столы). Актуализированы сметы на ремонт кровли и отдельных блоков общежития (25 млн руб.). Смета на ремонт отдельных блоков общежития направлена на госэкспертизу (превышает сумму 10 млн руб.). Заключён договор на составление сметы на ремонт фасада.
В январе проведена подготовка к онлайн семинарам с рабочими группами (по разным направлениям подготовки) для доработки Стратегии. 6 педагогов в рамках подготовки к реализации Стратегии проходят обучение по применению нейросетей.
Финансы: ГЗ+иные цели (обл. бюджет) - 2024:  94,2579 млн руб. (в т.ч. 25,00 млн руб. на ремонт фасада, 10,00 млн руб. на ремонт отдельных блоков общежития)
ВБ - 2024: укрепление МТБ 47,54239 млн руб., в том числе 25,00 млн руб. ремонт фасада+10,00 млн руб. на ремонт общежития и 12,54239 млн руб. на ремонт учебных классов.
МИНОБР на  01.04.2024 Закончен ремонт в двух мастерских "Электромонтаж " и "Обработка листового металла" Сумма выполненных работ составила  6,989562 млн. руб. Закуплено оборудование для указанных мастерских : гильотина, вальцовочный станок, листогибный станок, сверлильный станок, наждачный станок, сварочно-сборочные столы, индукционный нагреватель, паяльные станции, инструментальный шкаф, стеллажи на сумму  1,762522 млн. руб. Начаты работы по  договорам на "Ремонт  кабинета Информационные технологии в профессиональной деятельности", "Ремонт кабинета Электрооборудования и электроснабжения",  "Ремонт  лаборатории горных дисциплин" на общую сумму 5,375111 млн.руб. Закончена работа по составлению сметы на ремонт фасада, проводится проверка государственной экспертизы достоверности сметной стоимости.  Закончена государственная экспертиза достоверности сметной стоимости по "Ремонту комнат общежития". Документация по указанным работам выставлена на торговую площадку на 04.04.2024. начальная цена контракта составляет 20, 307 500 млн. руб. Продолжается работа по стратегии развития. разрабатываются проекты по реализации стратегии, готовится итоговый документ по стратегии для обсуждения с Министерством образования МО и КГМК.
МИНОБР на 01.05.2024  25.04.2024 проведена предзащита Стратегии развития техникума (формат онлайн),на которой были рассмотрены миссия, цели и направления развития техникума, обсуждена дорожная карта реализации намеченных мероприятий. Защита Стратегии намечена в очном формате с привлечением заинтересованных лиц 23.05.24 на базе АНО «Вторая школа». В рамках Стратсессии 8 чел педперсонала прошли обучение на курсах повышения по теме «Использование нейросетей в образовательной деятельности», 4 чел (2 преподавателя техникума и 2 воспитателя детсада п. Никель и г. Заполярный ) прошли очную стажировку в детсадах г. Томска по направлению «Педагогика самостоятельности». Завершено оснащение двух мастерских "Электромонтаж " и "Обработка листового металла", прошли сертификацию как Центры проведения демонстрационного экзамена. Продолжаются ремонтные  работы по  договорам на "Ремонт кабинета Информационные технологии в профессиональной деятельности", "Ремонт кабинета Электрооборудования и электроснабжения",  "Ремонт  лаборатории горных дисциплин" на общую сумму 5,375111 млн.руб. 30.04.2024 начаты работы по ремонту помещений в общежитии на сумму 17, 0583мил руб.  Проводится проверка государственной экспертизы достоверности сметной стоимости на ремонт фасада здания техникума, примерный срок окончания госэкспертизы 13.05.2024. Архитектурно-цветовое решение и подсветка согласования с Минградом.                                                                                                                                                                                                                                                                                                                                                                                                                                                                                                                                         
МИНОБР на 01.07.2024: 23.05.2024 на базе АНО "Вторая школа" состоялась публичная защита Стратегии развития ГАПОУ МО "ППТ" на 2024-2033гг. Разрабатывается Дорожная карта реализации Стратегии, в рамках которой разрабатываются Техзадания по приобретению оборудования  для компьютерных кабинетов, для мастерской по арктической кухни, для модернизации сайта техникума. Продолжается госэкспертиза сметы на ремонт фасада. Продолжается ремонт помещений  общежития и учебных лабораторий. Повторно объявлена закупка(аукцион) на приобретение мебели для учебных лабораторий и общежития на сумму 2 940,7 тыс.руб.
По итогам закупочных процедур 15.07.2024  подписан договор на выполнение ремонтных работ. Подрядчик приступил к выполнению работ (провел техническую экспертизу  фасада, завёз леса). Срок выполнения работ 1 этап - 15.11.2024. 2 этап-01.08.2025. Выполняются работы по ремонту помещений общежития, срок выполнения 30.09.2024.  Продолжаются  работы по договорам на ремонт кабинета "Информационные технологии в профессиональной деятельности", ремонт кабинета "Электрооборудования и электроснабжения", ремонт лаборатории горных дисциплин срок окончания работ по договору 31.07.2024) . Заключены договоры на ремонт мастерской  "Ремонт автомобилей" (срок окончания работ 15.11.2024) и поставку оборудования и мебели (срок поставки 16.09.2024).
Обновленный Печенгский политехнический техникум покрывает потребность в кадрах для АО «Кольская ГМК» и объектов новой экономики, в частности прошли обучение и переподготовку:
2023 год (105 чел. на 01.01.2024): 
По программам профобучения (28 чел.): 19861 Электромонтер по ремонту и обслуживанию электрооборудования (10 чел.); Сварщик ручной дуговой сварки плавящимся покрытым электродом (9 чел.); 16675 Повар – (9 чел.).
По программам СПО (77 чел.): 13.01.10 Электромонтер по ремонту и обслуживанию электрооборудования (по отраслям) (18 чел.); 13.02.11 Техническая эксплуатация и обслуживание электрического и электромеханического оборудования (по отраслям) (12 чел.); 21.02.17 Подземная разработка месторождений полезных ископаемых (10 чел); 23.02.03 Техническое обслуживание и ремонт автомобильного транспорта (17 чел.); 23.02.07 Техническое обслуживание и ремонт двигателей, систем и агрегатов автомобилей (20 чел.).
2022 год (120 чел. на 01.01.2023): 
По программам профобучения (97 чел.): Сварщик ручной дуговой сварки плавящимся покрытым электродом (23 чел.); Машинист электровоза (7 чел.); Повар (17 чел.); Оператор электронно-вычислительных и вычислительных машин (10 чел.); Секретарь-администратор (20 чел.); Электромонтер по ремонту и обслуживанию электрооборудования (20 чел.).
По программам СПО (73 чел.): 13.01.10 Электромонтер по ремонту и обслуживанию электрооборудования (по отраслям) (21 чел.); 13.02.11 Техническая эксплуатация и обслуживание электрического и электромеханического оборудования (по отраслям) (31 чел.); 21.02.17 Подземная разработка месторождений полезных ископаемых (10 чел.); 23.02.03 Техническое обслуживание и ремонт автомобильного транспорта (11 чел.). 
2021 год (154 чел. на 01.01.2022):
По программам профобучения (90 чел.): Сварщик ручной дуговой сварки плавящимся покрытым электродом (23 чел.); 19861 Электромонтер по ремонту и обслуживанию электрооборудования (18 чел.); 16675 Повар (2 чел.); Оператор электронно-вычислительных и вычислительных машин (8 чел.); Секретарь-администратор (16 чел.); Слесарь по ремонту автомобилей (8 чел.); Помощник машиниста электровоза (10 чел.); Помощник машиниста тепловоза (6 чел.).
По программам СПО (111 чел.): 13.01.10 Электромонтер по ремонту и обслуживанию электрооборудования (по отраслям) (1 чел.); 13.02.11 Техническая эксплуатация и обслуживание электрического и электромеханического оборудования (по отраслям) (42 чел.); 15.01.05 Сварщик (ручной и частично механизированной сварки (наплавки) (16 чел.); 15.01.30 Слесарь (15 чел.); 21.02.17 Подземная разработка месторождений полезных ископаемых (15 чел.); 23.02.03 Техническое обслуживание и ремонт автомобильного транспорта (16 чел.); 43.01.09 Повар, кондитер (6 чел.).
По дополнительным профессиональным программам:
- 2 преподавателя техникума на базе ФГБОУ ВО «МАГУ» прошли профессиональную переподготовку по программе: «Ведение профессиональной деятельности в сфере менеджмента ресторанного и гостиничного бизнеса»;
-1 преподаватель обучился в ООО Учебном центре «Профакадемия» по программе профессиональной переподготовки «Технология и организация туристской деятельности».
АНО "Центр социальных проектов "Вторая школа" на 01.07.2024: В настоящее время выполнены следующие этапы работ: Аналитический этап; Организация штабных семинаров. Формирование рабочих гипотез; Организация стратегических сессий и семинаров. Разработка с ключевыми стейкхолдерами возможных сценариев и путей их реализации.          
Ведется работа над следующими этапами: Оформление стратегических документов; Согласование стратегических документов с ключевыми стейкхолдерами. 23.05 - Проведена презентация Стратегии развития. 
</t>
    </r>
    <r>
      <rPr>
        <u/>
        <sz val="8"/>
        <rFont val="Arial"/>
        <family val="2"/>
        <charset val="204"/>
      </rPr>
      <t xml:space="preserve">
</t>
    </r>
  </si>
  <si>
    <r>
      <t xml:space="preserve">Реконструкция Дворца культуры "Восход" в пгт Никель
</t>
    </r>
    <r>
      <rPr>
        <b/>
        <sz val="8"/>
        <rFont val="Arial"/>
        <family val="2"/>
        <charset val="204"/>
      </rPr>
      <t>ПРОДОЛЖАЕТСЯ</t>
    </r>
  </si>
  <si>
    <t>МИНСТРОЙ на 01.08.2022: контракт на корректировку ПД заключен с ООО «Вектра» со сроком завершения работ  до 27.10.2022.
На объекте выполняются работы: демонтажные работы в коридорах (полы, потолок, существующие инженерные сети; устройство металлической обвязки (обойма) внешних и внутренних стен здания в уровне 1,2,3 этажей; частичная обвязка металлической обоймой несущих колонн здания; цементирование грунтов под основанием полов в подвале и на 1 этаже; подготовка помещений под черновые полы; Выполнены работы по усилению здания на 55%.  
МИНСТРОЙ на 01.09.2022-01.10.2023: На объекте завершены демонтажные работы. Проводятся следующие работы: устройство металлической обвязки (обойма) внешних и внутренних стен здания в уровне 1,2,3 этажей; частичная обвязка металлической обоймой несущих колонн здания; цементирование грунтов под основанием полов в подвале и на 1 этаже; подготовка помещений под черновые полы.   
МИНСТРОЙ на 01.11.2022: Выполнены работы по демонтажу системы отопления и и электрики. Выполняются следующие работы- усиление колонн (82%), инъектирование (80%), усиление обоймы здания (65%), подготовка замены кровли (5%), подготовка основания пола (30%). Работы по корректировке ПД не завершены.      
МИНСТРОЙ на 01.12.2022: Выполнены работы по усилению колонн здания, инъектированию (усилению грунтов), демонтажу плит перекрытия подвала, пробивке проемов, усилению стен.  Работы по корректировке ПД не завершены.    
МИНСТРОЙ на 01.01.2023:Техническая готовность объекта - 15%. Низкий процент готовности объекта обусловлен отсутствием откорректированной проектной документации (наличие непредвиденных работ, ранее не предусмотренных ПД). ПД находится в  экспертизе (экспертное сопровождение). 
МИНСТРОЙ на 01.02.2023-01.05.2023:  без изменений 
Минстрой на 01.06.2023:  Выполняются следующие работы:  усиление колон в объеме не более 89%; усиление обоймы здания 68%; перемещение грунтов в подвале (планировка) 93%; подготовка замены кровли 5%; подготовка основание пола (керамзит) 13%;  усиление ферм здания (крыша) 65%; пробивка проёмов в стенах 75%. Выполнены работы по 1 этапу – 98%. Общий объем выполненных работ – 15,5%. Общий объем выполненных работ  по корректировке проекта – 99%.  Также изменены объемы финансирования: ОБ - 103 170 588,07 руб., МБ - 5 430 030,96 руб. 
Минстрой на 01.08.2023: Техническая готовность - 15%. Выполняется: работы по усилению колонн и ферм здания, обоймы здания, производится выборка грунта, пробивка технологических проёмов. Проектная документация корректируется. Положительное заключение ГЭ не получено
Минстрой на 01.09.2023:  без изменений 
Минстрой на 01.10.2023:Выполняется: работы по усилению колонн и ферм здания, обоймы здания, производится выборка грунта, пробивка технологических проёмов.                                                                                                                                                                                                                                                                       Зафиксировано движение установленных маячков (динамика) по зданию.
Минстрой на 01.11.2023: без изменений.
Минстрой на 01.12.2023-01.01.2024: Техническая готовность объекта - 15%. На объекте выполнены: демонтажные работы,  усиление колон; инъектирование (усиление грунтов);  перемещение грунтов в подвале (планировка);  демонтаж системы отопления; демонтаж электрики; усиление и обработка ферм здания (крыша); работы по укрытию кровли. Откорректированная проектная документация (наличие непредвиденных работ, ранее не предусмотренных ПД) находится в  экспертизе (получено положительное заключение технической части проектной документации, требуется заключение  в части расчета сметной стоимости объекта).
Минстрой на 01.02.2024: Без изменений. Планируется  расторжение контракта на СМР с ООО  "Энергофонд" ввиду недобросовестного исполнения своих обязательств.
Минстрой на 01.04.2024-01.06.2024:Заказчиком (МБУК "Дворец культуры Восход") 21.03.2024 года в адрес Подрядчика (ООО Энергофонд") направлено решение об одностороннем отказе от исполнения контракта. Работы по I этапу не сданы. В связи с этим Подрядчику были направлены Претензия от 22.03.2023 № 64 и Претензия от 30.06.2023 № 140. По состоянию на 20.03.2024 г. работы не исполнены, претензии не удовлетворены. Работы по II этапу не сданы. В связи с этим Подрядчику была направлена Претензия от 16.02.2024 № 38. По состоянию на 20.03.2024 г. работы не исполнены, претензии не удовлетворены. 14.03.2024 был составлен акт осмотра невыполненных работ, в котором зафиксировано, что Подрядчик нарушил сроки выполнения работ более чем на 15 дней. 02.04.2024 данное решение вступило в силу. Остатки средств межбюджетного трансферта, находящиеся на счету муниципального бюджетного учреждения культуры «Дворец культуры Восход», которое является источником финансового обеспечения расходов местного бюджета, будут возвращены в доход областного бюджета.
Минстрой на 01.07.2024:   Заказчиком 21.03.2024 года расторгнут договор с подрядчиком ООО «Энергофонд». В настоящее время строительная готовность составляет 16.5%. В процессе реконструкции выявлен ряд дефектов строительных конструкций, препятствующих дальнейшему производству строительно-монтажных работ. Контракт с ООО «Энергофонд» расторгнут в одностороннем порядке. Заказчиком (ДК Восход) подготовлен перечень вопросов для передачи в экспертную организацию, готовую выполнить фактическое обследования здания для выявления причинённого ущерба зданию при проведении ремонтных работ. ДК Восход были проведены конкурсные процедуры, заключен контракт на выполнение комплекса работ от 17.05.2024 (обследование, подготовка отчета, рекомендаций).  Исполнители  приступили к ознакомлению с проектной и исполнительной документацией. Будет сформирован план проведения мероприятий по обследованию здания с целью выявления дефектов, определения их характера, а также причин их возникновения. По итогам обследования будут приняты необходимые действия по объекту со стороны заказчика. Предусмотренный срок проведения обследования составляет 4 мес.     
Администрация Печенгского муниц округа на 1.09.2022: В 2022 году заключен гражданско-правовой договор на выполнение работ по корректировке проектной и рабочей документации по объекту: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д.1» с ООО "Вектра". Выполняются работы по реконструкции: 1 этап - демонтажные работы выполнены на 98 %, продолжаются работы  по укреплению грунтов. Общий объем выполненных работ составляет 10 %.
Администрация Печенгского муниц округа на 01.12.2022: Общий объем выполненных работ составляет 13 %.
Администрация Печенгского муниц округа на 01.01.2023: заключен МК от 09.09.2021 № 01492000023210029850001 с ООО «Энергофонд» на выполнение комплекса работ по объекту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 1». Срок выполнения работ по заключенному муниципальному контракту 30.06.2023 г. Ход выполнения работ: В связи со значительным ростом цен на строительные ресурсы, а также не стабильностью рынка материалов и оборудования, с целью минимизации затрат был заключен договор по корректировке проектно-сметной документации. Отставание около 6 мес. Выполнены: демонтажные работы; выполнены следующие ремонтные работы: усиление колон в объеме не более 86%; инъектирование (усиление грунтов) - 80%; усиление обоймы здания 68%; перемещение грунтов в подвале (планировка)-80%; подготовка замены кровли-5%; подготовка основание пола (керамзит) -13%; демонтаж системы отопления - 100%; демонтаж электрики - 100%. Общий объем выполненных работ составляет 13 %. Осуществляется корректировка проектно-сметной документации ( договор от 27.06.2022 №25/0622 с ООО "Вектра" на корректировку проектной и рабочей документации). Заключение экспертной комиссии ориентировочно будет в феврале 2023 года.
Администрация Печенгского муниц округа на 01.02.2023: выполнены следующие монтажные работы: демонтажные работы в объеме 98%, усиление колон в объеме не более 87%, вывоз строительного мусора, инъектирование (усиление грунтов) 80%, усиление обоймы здания 68%, перемещение грунтов в подвале (планировка) 83%, подготовка замены кровли 5%, подготовка основания пола (керамзит) 13%, демонтаж системы отопления 100%, демонтаж электрики 100%, усиление форм здания (крыша) 5%. Выполнены работы по 1 этапу - 98%. Общий объем выполненных работ - 13,5%. Продолжаются работы по корректировке проектно-сметной документации. Общий объем выполненных работ по корректировке проекта - 99%.
Администрация Печенгского муниц округа на 01.03.2023: выполнены следующие работы: демонтажные работы в объеме 98%; усиление колон в объеме не более 89%; вывоз строительного мусора; инъектирование (усиление грунтов) 82%; усиление обоймы здания 68%; перемещение грунтов в подвале (планировка) 87%; подготовка замены кровли 5%; подготовка основание пола (керамзит) 13%; демонтаж системы отопления 100%; демонтаж электрики 100%; усиление ферм здания (крыша) 8%; пробивка проёмов в стенах 15%. Выполнены работы по 1 этапу – 98%. Общий объем выполненных работ – 14%. Общий объем выполненных работ  по корректировке проекта – 99%. Договор с ООО «Вектра» № 25/0622 от  27  июня 2022 года на выполнение работ по корректировке проектной и рабочей документации по объекту: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д.1».  Срок выполнения работ: в течение 120 (ста двадцати) календарных дней со дня, следующего за датой заключения договора. Срок исполнения договора установлен 27.10.2022 г. и включает срок выполнения подрядчиком работ (предусмотренных договором) в полном объеме. 7 февраля 2023г. получено отрицательное заключение по результатам оценки экспертного сопровождения. В настоящий момент ООО «Вектра» ведёт работу по устранению выявленных замечаний.                                                                                                                                                                                                                                                   
Администрация Печенгского муниц округа на 01.04.2023: выполнены следующие работы: демонтажные работы в объеме 98%; инъектирование (усиление грунтов) 100%; перемещение грунтов в подвале (планировка) 93%; усиление ферм здания (крыша) 65%; пробивка проёмов в стенах 75%. Выполнены работы по 1 этапу – 98%. Общий объем выполненных работ – 15,5%. 09.03.2023г. повторно загружено в экспертизу с устранением выявленных замечаний.
Администрация Печенгского муниц округа на 01.05.2023: с изменением - усиление ферм здания (крыша) 70%
Администрация Печенгского муниц округа на 01.06.2023: с изменением - усиление колон в объеме  93%; вывоз строительного мусора; инъектирование (усиление грунтов) 100%; усиление обоймы здания 68%; перемещение грунтов в подвале (планировка) 93%;  подготовка замены кровли 10%; подготовка основание пола (керамзит) 13%; демонтаж системы отопления 100%; демонтаж электрики 100%; усиление и обработка ферм здания (крыша) 75%; пробивка проёмов в стенах 85%. Выполнены работы по 1 этапу – 98%. Общий объем выполненных работ – 15,7%. 
Администрация Печенгского муниц округа на 01.07.2023: выполнены следующие работы: инъектирование (усиление грунтов) 100%; усиление обоймы здания 68%; перемещение грунтов в подвале (планировка) 93%;  подготовка замены кровли 14%; подготовка основание пола (керамзит) 13%; демонтаж системы отопления 100%; демонтаж электрики 100%; усиление и обработка ферм здания (крыша) 78%; пробивка проёмов в стенах 88%. Выполнены работы по 1 этапу – 98%. Общий объем выполненных работ – 15,8%. Общий объем выполненных работ  по корректировке проекта – 99%. Договор с ООО «Вектра» № 25/0622 от  27  июня 2022 года на выполнение работ по корректировке проектной и рабочей документации по объекту: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д.1». Срок выполнения работ: в течение 120 (ста двадцати) календарных дней со дня, следующего за датой заключения договора. Срок исполнения договора установлен 27.10.2022 г. и включает срок выполнения подрядчиком работ (предусмотренных договором) в полном объеме. 7 февраля 2023г. получено отрицательное заключение по результатам оценки экспертного сопровождения. 09.03.2023г. повторно загружено в экспертизу с устранением выявленных замечаний.  
Администрация Печенгского муниц округ на 01.08.2023: выполнены следующие работы: усиление обоймы здания 69%; перемещение грунтов в подвале (планировка) 93%;  подготовка замены кровли 14%; подготовка основание пола (керамзит) 13%; демонтаж системы отопления 100%; демонтаж электрики 100%; усиление и обработка ферм здания (крыша) 86%; пробивка проёмов в стенах 89%, монтаж внутренних перегородок 27%. Выполнены работы по 1 этапу – 98%. Общий объем выполненных работ – 15,9%.
Общий объем выполненных работ по корректировке проекта (Договор с ООО «Вектра» № 25/0622 от 27 июня 2022 года) –  99%. Продолжаются работы по прохождение государственной экспертизы, подрядчиком устраняются замечаний экспертизы
Администрация Печенгского муниц округа на 01.09.2023: выполнены следующие работы-усиление обоймы здания 71%,перемещение грунтов в подвале (планировка) 93%, подготовка замены кровли 22%, подготовка основание пола (керамзит) 26%, демонтаж системы отопления 100%,демонтаж электрики 100%, усиление и обработка ферм здания (крыша) 89% ,пробивка проёмов в стенах 89, Монтаж внутренних перегородок – 43%. Выполнены работы по 1 этапу – 98%. Общий объем выполненных работ – 16,0%. 
Общий объем выполненных работ  по корректировке проекта – 99%. Продолжаются работы по прохождению государственной экспертизы, устранению подрядчиком замечаний госэкспертизы.
Администрация Печенгского муниц округа на 01.10.2023: корректировка проектной и рабочей документации.
Общий объем выполненных работ  по корректировке проекта – 99%. Продолжаются работы по прохождению государственной экспертизы, устранению подрядчиком замечаний госэкспертизы.
Администрация Печенгского муниц округа на 01.11.2023: по МК от 09.09.2021 № 01492000023210029850001 с ООО «Энергофонд» выполнены следующие работы: демонтажные работы в объеме 98%;  усиление колон в объеме  95%; вывоз строительного мусора; инъектирование (усиление грунтов) 100%; усиление обоймы здания 76%;  перемещение грунтов в подвале (планировка) 93%; подготовка замены кровли 23%; подготовка основание пола (керамзит) 26%; демонтаж системы отопления 100%; демонтаж электрики 100%; усиление и обработка ферм здания (крыша) 90% ; пробивка проёмов в стенах 89%;  Монтаж внутренних перегородок – 48%. Выполнены работы по 1 этапу – 98%. Общий объем выполненных работ – 16,0%. По корректировке ПСД (Договор с ООО «Вектра» № 25/0622 от  27.06.2022) : получено положительное заключение № 0030-2023 от 12.10.2023. Сметный расчет планируется загрузить в экспертизу до конца ноября 2023 года. Общий объем выполненных работ  по корректировке проекта – 99%. 
Администрация Печенгского муниц округа на 01.12.2023: По МК от 09.09.2021 № 01492000023210029850001 с ООО «Энергофонд» выполнены следующие строительно-монтажные работы: демонтажные работы в объеме 98%; усиление колон в объеме 95%; вывоз строительного мусора; инъектирование (усиление грунтов) 100%; усиление обоймы здания 78%; перемещение грунтов в подвале (планировка) 93%; замена кровли 28% (общая); замена кровли 100% (зрительный зал); подготовка основания пола (керамзит) 26 %; демонтаж системы отопления 100%; усиление и обработка ферм здания (крыша) 95%; пробивка проемов в стенах 90%; монтаж внутренних перегородок 52%. Выполнены работы по 1 этапу - 98%. Общий объем выполненных работ 16,4%. Общий объем выполненных работ по корректировке проекта 99%. По Договору с ООО "Вектра" № 25/0622 от 27.06.2022: получено положительное заключение по разделу 1040-П/20-КР (№ заключения 0030-2023 от 12.10.2023). Сметный расчет планируется загрузить в экспертизу в декабре 2023 года.
Администрация Печенгского муниц округа на 01.01.2024: На отчетную дату сметный расчет в экспертизу не загружен.
Администрация Печенгского муниц округа на 01.02.2024: Без изменений. Информации о дальнейших действиях от ООО «Вектра» не поступало. Заказчиком МБУК "ДК "Восход" ведется претензионная работа с ООО "Вектра" в связи с нарушением сроков исполнения контракта. Дополнительное соглашение на продление сроков не заключалось.
Администрация Печенгского муниц округа на 01.04.2024:  Заказчиком направлено Подрядчику (ООО "Энергофонд") решение об одностороннем расторжении МК от 09.09.2021 № 01492000023210029850001  на выполнение комплекса работ по объекту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 1». Заказчиком направлено Подрядчику (ООО "Вектра") решение об одностороннем расторжении договора  от 27.06.2022 №25/0622 на выполнение работ по корректировке проектной и рабочей документации по объекту: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д.1». 
Администрация Печенгского муниц округа на 01.05.2024: МК от 09.09.2021 № 01492000023210029850001 на выполнение комплекса работ по объекту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 1» расторгнут 02.04.2024. Проводится работа по заключению договора по подготовке заключения эксперта по выполненным работам ООО "Энергофонд". Договор от 27.06.2022 №25/0622 на выполнение работ по корректировке проектной и рабочей документации по объекту: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д.1» расторгнут 23.04.2024. Подрядчику ООО "Вектра" направлено письмо о возврате денежных средств.
Администрация Печенгского муниц округа на 01.06.2024: Заключены договоры от 14.05.2024 № 011-05-24, от 22.05.2024 № 022-05-24 (Подрядчик ООО «РМС – Групп» ) по подготовке Заключения эксперта по выполненным работам ООО «Энергофонд», а именно: оценка соответствия выполненных строительно-монтажных работ требованиям нормативной и проектной документации; выявление дефектов и повреждений строительных конструкций, полученных на этапе строительства или эксплуатации здания, в том числе выявление аварийных конструкций;  оценка фактической прочности материалов конструкций, определение других фактических параметров, влияющих на работоспособность отдельных строительных конструкций и здания в целом (реальных: расчетной схемы, нагрузок на несущие конструкции, размеров сечения несущих элементов, фактического армирования железобетонных конструкций, выполненного инъектирования грунтов, и т.п.);  установление фактической несущей способности конструкций на основании поверочных расчетов, проведенных с учетом выявленных в процессе обследования фактических параметров несущих конструкций здания;  разработка мероприятий, направленных на дальнейшую безаварийную эксплуатацию объекта строительства, в том числе и разработка мероприятий по выводу объекта или отдельных его элементов (конструкций) из аварийного состояния и дальнейшей эксплуатации здания в целом;  оценка объёмов необходимых ремонтных работ и противоаварийных мероприятий по зданию в целом;  могли ли действия подрядчика привести к ухудшению состояния здания или приведение его в аварийное состояние.  Срок выполнения работ- 4 календарных месяца с момента заключения договоров. По договору от 27.06.2022 №25/0622: направлено требование в адрес ООО «Вектра» от 14.05.2024 №  109 о возврате ранее выплаченного аванса и оплате начисленных штрафов, пеней в связи просрочкой и нарушениями исполнения обязательств по договору  от 27.06.2022 №25/0622.
Администрация Печенгского муниц округа на 01.07.2024: по договору от 14.05.2024 № 011-05-24 (Подрядчик ООО «РМС – Групп» ) на сумму 400,00 тыс. руб. (МБ) выплачен аванс в размере 120,0 тыс. руб., по договору от 22.05.2024 № 022-05-24 (Подрядчик ООО «РМС – Групп» )  на сумму 400,00 тыс. руб. (МБ) выплачен аванс в размере 120,0 тыс. руб.  По  договору от 27.06.2022 №25/0622 ПСД с ООО "Вектра" о корректировке ПСД ООО «Вектра» подал исковое заявление о взыскании задолженности по оплате фактически выполненных в рамках договора №25/0622 от 27.06.2022 в размере 4 270 000 руб.; взыскать с ДК «Восход» проценты за правомерное пользование чужими денежными средствами за период с 23.04.2024 по 17.06.2024 в размере 104 533 руб., 33 коп.; взыскать с МБУК «ДК «Восход» проценты за правомерное пользование чужими денежными средствами за период с 18.06.2024 по дату фактического исполнения обязательств исходя из размера ставки ЦБ РФ, действующей в соответствующие периоды, на фактическую сумму не исполненных обязательств за каждый день прострочки; взыскать с ДК «Восход» расходы по оплате государственной пошлины в размере 44 873 руб.</t>
  </si>
  <si>
    <r>
      <rPr>
        <u/>
        <sz val="8"/>
        <rFont val="Arial"/>
        <family val="2"/>
        <charset val="204"/>
      </rPr>
      <t>МИНСТРОЙ на 01.09.2022:</t>
    </r>
    <r>
      <rPr>
        <sz val="8"/>
        <rFont val="Arial"/>
        <family val="2"/>
        <charset val="204"/>
      </rPr>
      <t xml:space="preserve"> подрядной организацией проводятся работы по монтажу вентиляции, а также  э/монтажные работы. Затраты: 2867,60 ОБ. 
</t>
    </r>
    <r>
      <rPr>
        <u/>
        <sz val="8"/>
        <rFont val="Arial"/>
        <family val="2"/>
        <charset val="204"/>
      </rPr>
      <t>МИНСТРОЙ на 01.10.2022:</t>
    </r>
    <r>
      <rPr>
        <sz val="8"/>
        <rFont val="Arial"/>
        <family val="2"/>
        <charset val="204"/>
      </rPr>
      <t xml:space="preserve"> подрядной организацией проводятся работы по монтажу вентиляции (95%) и монтажу оборудования. Ориентировочный срок завершения работ 10.10.2022.  
</t>
    </r>
    <r>
      <rPr>
        <u/>
        <sz val="8"/>
        <rFont val="Arial"/>
        <family val="2"/>
        <charset val="204"/>
      </rPr>
      <t>МИНСТРОЙ на 01.11.2022:</t>
    </r>
    <r>
      <rPr>
        <sz val="8"/>
        <rFont val="Arial"/>
        <family val="2"/>
        <charset val="204"/>
      </rPr>
      <t xml:space="preserve"> подрядной организацией завершены и приняты работы по 1 этапу в полном объеме. По 2 этапу срок завершения работ 03.11.2022 ( заключено д/с № 1  к контракту)  
</t>
    </r>
    <r>
      <rPr>
        <u/>
        <sz val="8"/>
        <rFont val="Arial"/>
        <family val="2"/>
        <charset val="204"/>
      </rPr>
      <t>МИНСТРОЙ на 01.01.2023:</t>
    </r>
    <r>
      <rPr>
        <sz val="8"/>
        <rFont val="Arial"/>
        <family val="2"/>
        <charset val="204"/>
      </rPr>
      <t xml:space="preserve">  Работы выполнены в полном объеме. Ведутся работы по подключению и запуску оборудования.
</t>
    </r>
    <r>
      <rPr>
        <u/>
        <sz val="8"/>
        <rFont val="Arial"/>
        <family val="2"/>
        <charset val="204"/>
      </rPr>
      <t>МИНСТРОЙ на 01.09.2023:</t>
    </r>
    <r>
      <rPr>
        <sz val="8"/>
        <rFont val="Arial"/>
        <family val="2"/>
        <charset val="204"/>
      </rPr>
      <t xml:space="preserve">  Работы по монтажу вентиляции ДК выполнены в полном объеме.
МИНСТРОЙ 2024 год: Средства на реализацию мероприятия в 2024 году не предусмотрены.
</t>
    </r>
    <r>
      <rPr>
        <u/>
        <sz val="8"/>
        <rFont val="Arial"/>
        <family val="2"/>
        <charset val="204"/>
      </rPr>
      <t>Администрация Печенгского муниц округа:</t>
    </r>
    <r>
      <rPr>
        <sz val="8"/>
        <rFont val="Arial"/>
        <family val="2"/>
        <charset val="204"/>
      </rPr>
      <t xml:space="preserve"> заключен контракт на выполнение работ по капитальному ремонту системы вентиляции и дымоудаления здания с ООО "Мурстрой" на сумму 16 871,31 тыс. рублей со сроком выполнения контракта до 17.08.2022. Работы выполнены на 80%. Подрядчику выплачен аванс в размере 20%. Между АНО "Центр  социальных проектов Печенгского района "Вторая школа" заключен договор на разработку проектно-сметной документации по реконструкции ДК "Октябрь". Работы по разработке выполнены на 60%. Затраты: 150,93 МБ, 3000,00 ВБС.
</t>
    </r>
    <r>
      <rPr>
        <u/>
        <sz val="8"/>
        <rFont val="Arial"/>
        <family val="2"/>
        <charset val="204"/>
      </rPr>
      <t>Администрация Печенгского муниц округа на 01.09.2022:</t>
    </r>
    <r>
      <rPr>
        <sz val="8"/>
        <rFont val="Arial"/>
        <family val="2"/>
        <charset val="204"/>
      </rPr>
      <t xml:space="preserve"> Работы по монтажу вентиляции выполнены на 95%, Подрядчик ждет поставки оборудования, ориентировочная дата поставки - середина сентября.
</t>
    </r>
    <r>
      <rPr>
        <u/>
        <sz val="8"/>
        <rFont val="Arial"/>
        <family val="2"/>
        <charset val="204"/>
      </rPr>
      <t>Администрация Печенгского муниц округа на 01.10.2022:</t>
    </r>
    <r>
      <rPr>
        <sz val="8"/>
        <rFont val="Arial"/>
        <family val="2"/>
        <charset val="204"/>
      </rPr>
      <t xml:space="preserve"> оборудование поставлено 12.09.2022, производят монтаж оборудования, ориентировочно закончат 1 этап (монтаж) к 07.10.2022.
</t>
    </r>
    <r>
      <rPr>
        <u/>
        <sz val="8"/>
        <rFont val="Arial"/>
        <family val="2"/>
        <charset val="204"/>
      </rPr>
      <t xml:space="preserve">Администрация Печенгского муниц округа на 01.11.2022 </t>
    </r>
    <r>
      <rPr>
        <sz val="8"/>
        <rFont val="Arial"/>
        <family val="2"/>
        <charset val="204"/>
      </rPr>
      <t xml:space="preserve">- проведены воздуховоды, установлено оборудование. Ведутся работы по подключению.
</t>
    </r>
    <r>
      <rPr>
        <u/>
        <sz val="8"/>
        <rFont val="Arial"/>
        <family val="2"/>
        <charset val="204"/>
      </rPr>
      <t xml:space="preserve">Администрация Печенгского муниц округа на 01.12.2022: </t>
    </r>
    <r>
      <rPr>
        <sz val="8"/>
        <rFont val="Arial"/>
        <family val="2"/>
        <charset val="204"/>
      </rPr>
      <t xml:space="preserve">Готово ПСД на реконструкцию ДК и прилегающей территории. ВЕНТИЛЯЦИЯ - на 15.12.2022 назначена приемка работ.
</t>
    </r>
    <r>
      <rPr>
        <u/>
        <sz val="8"/>
        <rFont val="Arial"/>
        <family val="2"/>
        <charset val="204"/>
      </rPr>
      <t>Администрация Печенгского муниц округа на 01.01.2023:</t>
    </r>
    <r>
      <rPr>
        <sz val="8"/>
        <rFont val="Arial"/>
        <family val="2"/>
        <charset val="204"/>
      </rPr>
      <t xml:space="preserve"> выполнены работы по монтажу вентиляции в ДК "Октябрь" г. Заполярный, ул. Стрельцова, д. 1а (приняты 14.12.2022, работы оплачены).
</t>
    </r>
    <r>
      <rPr>
        <u/>
        <sz val="8"/>
        <rFont val="Arial"/>
        <family val="2"/>
        <charset val="204"/>
      </rPr>
      <t>Администрация Печенгского муниц округа на 01.02.2023, 01.03.2023</t>
    </r>
    <r>
      <rPr>
        <sz val="8"/>
        <rFont val="Arial"/>
        <family val="2"/>
        <charset val="204"/>
      </rPr>
      <t xml:space="preserve">: по договору, заключенному АНО "Центр социальных проектов "Вторая школа", проектная документация на реконструкцию ДК "Октябрь" проходит экспертизу.                                                                                                                                                                                                                                                                  
</t>
    </r>
    <r>
      <rPr>
        <u/>
        <sz val="8"/>
        <rFont val="Arial"/>
        <family val="2"/>
        <charset val="204"/>
      </rPr>
      <t>Администрация Печенгского муниц округа на 01.04.2023:</t>
    </r>
    <r>
      <rPr>
        <sz val="8"/>
        <rFont val="Arial"/>
        <family val="2"/>
        <charset val="204"/>
      </rPr>
      <t xml:space="preserve"> экспертиза сметной документации на заключительной стадии. 05.04.2023 - запланировано совещание с участием АНО "Центр социальных проектов "Вторая школа" для обсуждения заключительных вопросов по проектной документации.
</t>
    </r>
    <r>
      <rPr>
        <u/>
        <sz val="8"/>
        <rFont val="Arial"/>
        <family val="2"/>
        <charset val="204"/>
      </rPr>
      <t>Администрация Печенгского муниц округа на 01.05.2023:</t>
    </r>
    <r>
      <rPr>
        <sz val="8"/>
        <rFont val="Arial"/>
        <family val="2"/>
        <charset val="204"/>
      </rPr>
      <t xml:space="preserve"> экспертиза (негосударственного) сметного расчета готова. Проводится работа между администрацией Печенгского  муниципального округа и  АНО "Центр социальных проектов "Вторая школа"  по государственной экспертизе проекта.
</t>
    </r>
    <r>
      <rPr>
        <u/>
        <sz val="8"/>
        <rFont val="Arial"/>
        <family val="2"/>
        <charset val="204"/>
      </rPr>
      <t>Администрация Печенгского муниц округа на 01.06.2023-01.08.2023:</t>
    </r>
    <r>
      <rPr>
        <sz val="8"/>
        <rFont val="Arial"/>
        <family val="2"/>
        <charset val="204"/>
      </rPr>
      <t xml:space="preserve"> АНО "Центр социальных проектов "Вторая школа" продолжается работа по государственной экспертизе ПСД.
</t>
    </r>
    <r>
      <rPr>
        <u/>
        <sz val="8"/>
        <rFont val="Arial"/>
        <family val="2"/>
        <charset val="204"/>
      </rPr>
      <t>Администрация Печенгского муниц округа на 01.09.2023, 01.10.2023:</t>
    </r>
    <r>
      <rPr>
        <sz val="8"/>
        <rFont val="Arial"/>
        <family val="2"/>
        <charset val="204"/>
      </rPr>
      <t xml:space="preserve"> администрацией Печенгского муниципального округа принято решение о выделении из проектной документации отдельного помещения (большой зал) в ДК "Октябрь" в г. Заполярный с дальнейшим прохождением государственной экспертизы. Осуществляется поиск финансирования для выполнения проектных работ (дополнительные работы).
</t>
    </r>
    <r>
      <rPr>
        <u/>
        <sz val="8"/>
        <rFont val="Arial"/>
        <family val="2"/>
        <charset val="204"/>
      </rPr>
      <t xml:space="preserve">Администрация Печенгского муниц округа на 01.11.2023-01.12.2023: </t>
    </r>
    <r>
      <rPr>
        <sz val="8"/>
        <rFont val="Arial"/>
        <family val="2"/>
        <charset val="204"/>
      </rPr>
      <t xml:space="preserve">ПД прошла негосударственную экспертизу. Необходимо прохождение государственной экспертизы. В настоящее время решается вопрос о заключении дополнительного соглашения с ООО «Вектра» для прохождения ПД гос. экспертизы.
</t>
    </r>
    <r>
      <rPr>
        <u/>
        <sz val="8"/>
        <rFont val="Arial"/>
        <family val="2"/>
        <charset val="204"/>
      </rPr>
      <t>Администрация Печенгского муниц округа на 01.01.2024-01.02.2024:</t>
    </r>
    <r>
      <rPr>
        <sz val="8"/>
        <rFont val="Arial"/>
        <family val="2"/>
        <charset val="204"/>
      </rPr>
      <t xml:space="preserve"> ПД готова, пройдена негосударственная экспертиза. От ООО "Вектра" получено предварительное согласие на выполнение работ. Коммерческое предложение от ООО "Вектра на дату отчета не поступало.
Администрация Печенгского муниц округа на 01.04.2024-01.07.2024: На 2024 год денежные средства на реализацию мероприятия не запланированы. Администрацией Печенгского МО направлено письмо в АНО "Центр социальных проектов "Вторая школа"  о рассмотрении возможности проведения государственной экспертизы ПД на реконструкцию ДК "Октябрь" (исх. от 12.03.2024 №1411). Получен ответ от АНО "Центр социальных проектов "Вторая школа" о том, что на 2024 год средства на проведение работ по проведению государственной экспертизы не предусмотрены и готовность рассмотреть возможность включения средств при планировании бюджета АНО "Центр социальных проектов "Вторая школа" на 2025 год.</t>
    </r>
  </si>
  <si>
    <r>
      <t xml:space="preserve">Реконструкция Дворца культуры "Октябрь" в г. Заполярном
</t>
    </r>
    <r>
      <rPr>
        <b/>
        <sz val="8"/>
        <rFont val="Arial"/>
        <family val="2"/>
        <charset val="204"/>
      </rPr>
      <t>ПРОДОЛЖАЕТСЯ</t>
    </r>
  </si>
  <si>
    <t>МИНСТРОЙ на 01.08.2022: в ходе приемки выполненных работ, состоявшейся 19.07.2022, комиссией выявлены замечания по облицовке козырька правого крыльца и опалубке отмостки с левой стороны здания у крыльца. Устранение замечаний в срок до 07.08.2022.
МИНСТРОЙ на 01.09.2022: Согласно акту приемки  от 11.08.2022 работы завершены в полном объеме и приняты комиссией.</t>
  </si>
  <si>
    <r>
      <t xml:space="preserve">Капитальный ремонт библиотеки и детской школы искусств в п. Спутник
</t>
    </r>
    <r>
      <rPr>
        <b/>
        <sz val="8"/>
        <rFont val="Arial"/>
        <family val="2"/>
        <charset val="204"/>
      </rPr>
      <t>ЗАВЕРШЕНО в 2022</t>
    </r>
  </si>
  <si>
    <r>
      <t xml:space="preserve">Ремонт помещений сельской библиотеки- филиала № 6 МБКПУ "Печенгское МБО" в с.п. Корзуново
</t>
    </r>
    <r>
      <rPr>
        <b/>
        <sz val="8"/>
        <rFont val="Arial"/>
        <family val="2"/>
        <charset val="204"/>
      </rPr>
      <t>ЗАВЕРШЕНО в 2022</t>
    </r>
  </si>
  <si>
    <r>
      <t xml:space="preserve">МИНКУЛЬТ на 01.08.2022: работы завершены.  Кассовое исполнение 1192,2 тыс. рублей. Выполнен ремонт помещений сельской библиотеки - филиала № 6 МБКПУ "Печенгское МБО" в с.п. Корзуново. Адрес объекта - с.п. Корзуново ул. Печенгская д. 25. Ремонтные работы исполнял подрядчик ИП Шеремет Алексей Викторович по гражданско-правовому договору от 04.04.2022 года  № 01492000023220007490001. Объем выполненных работ: общий объем: 107,1 м.кв. Ремонтные работы в абонемент зале </t>
    </r>
    <r>
      <rPr>
        <i/>
        <sz val="8"/>
        <rFont val="Arial"/>
        <family val="2"/>
        <charset val="204"/>
      </rPr>
      <t>(Разборка деревянных заполнений проемов дверных и воротных, установка противопожарных дверей, установка доводчика, ремонт штукатурки откосов внутри здания по камню и бетону цементно-известковым раствором прямолинейных - дверные откосы, окраска водно-дисперсионными акриловыми составами, улучшенная по штукатурке откосов, расчистка водоэмульсионной краски со стен, грунтование водно-дисперсионной грунтовкой поверхностей стен, сплошное шпатлевание стен, оклейка стеклообоями стен по монолитной штукатурке, окраска стен, оклеенных стеклообоями, красками водно-дисперсионными за 2 раза, улучшенная масляная окраска ранее окрашенных колонн за два раза с расчисткой старой краски до 10%, установка уголков ПВХ на клее, обрамление дверных откосов дверного блока абонемент - читальный зал, разборка плинтусов деревянных, разборка оснований покрытия пола деревянного с лагами, укладка лаг по плитам перекрытий, устройство покрытий дощатых толщиной 28 мм, устройство покрытий из плит OSB, устройство покрытий из линолеума на клее, устройство плинтусов деревянных, окраска масляными составами плинтусов, по дереву за 2 раза, укладка металлического накладного профиля (порога))</t>
    </r>
    <r>
      <rPr>
        <sz val="8"/>
        <rFont val="Arial"/>
        <family val="2"/>
        <charset val="204"/>
      </rPr>
      <t xml:space="preserve">. Книгохранилище + читальный зал </t>
    </r>
    <r>
      <rPr>
        <i/>
        <sz val="8"/>
        <rFont val="Arial"/>
        <family val="2"/>
        <charset val="204"/>
      </rPr>
      <t>(расчистка водоэмульсионной краски со стен, грунтование водно-дисперсионной грунтовкой поверхностей стен, сплошное шпатлевание стен, оклейка стеклообоями стен по монолитной штукатурке, окраска стен, оклеенных стеклообоями, красками водно-дисперсионными за 2 раза, разборка плинтусов деревянных, устройство покрытий из плит OSB, устройство покрытий из линолеума на клее, устройство плинтусов деревянных, окраска масляными составами плинтусов, по дереву за 2 раза, смена жалюзийных вентиляционных решеток)</t>
    </r>
    <r>
      <rPr>
        <sz val="8"/>
        <rFont val="Arial"/>
        <family val="2"/>
        <charset val="204"/>
      </rPr>
      <t>. Книгохранилище</t>
    </r>
    <r>
      <rPr>
        <i/>
        <sz val="8"/>
        <rFont val="Arial"/>
        <family val="2"/>
        <charset val="204"/>
      </rPr>
      <t xml:space="preserve"> (расчистка водоэмульсионной краски со стен, грунтование водно-дисперсионной грунтовкой поверхностей стен, сплошное шпатлевание стен, оклейка стеклообоями стен по монолитной штукатурке, окраска стен, оклеенных стеклообоями, красками водно-дисперсионными за 2 раза, разборка плинтусов деревянных, устройство покрытий из плит OSB, устройство покрытий из линолеума на клее, устройство плинтусов деревянных, окраска масляными составами плинтусов, по дереву за 2 раза)</t>
    </r>
    <r>
      <rPr>
        <sz val="8"/>
        <rFont val="Arial"/>
        <family val="2"/>
        <charset val="204"/>
      </rPr>
      <t xml:space="preserve">. Коридор </t>
    </r>
    <r>
      <rPr>
        <i/>
        <sz val="8"/>
        <rFont val="Arial"/>
        <family val="2"/>
        <charset val="204"/>
      </rPr>
      <t>(разборка деревянных заполнений проемов дверных и воротных (дверной блок 2,1*0,9 м), демонтаж (разборка) металлических дверных блоков (дверной блок 2,1*0,9 м), установка противопожарных дверей однопольных глухих – входной дверной блок, установка дверного доводчика к металлическим дверям, облицовка дверных откосов декоративными панелями или сэндвич-панелями (внутренние откосы входного дверного блока), установка уголков ПВХ на клее, расчистка водоэмульсионной краски со стен, грунтование водно-дисперсионной грунтовкой поверхностей стен, сплошное шпатлевание стен, оклейка стеклообоями стен по монолитной штукатурке, окраска стен, оклеенных стеклообоями, красками акриловыми, водно-дисперсионными, огнестойкими за 2 раза, разборка плинтусов деревянных, разборка покрытий полов из плиток поливинилхлоридных, устройство покрытий из плит OSB, устройство покрытий из линолеума на клее, устройство плинтусов деревянных, окраска масляными составами плинтусов, по дереву за 2 раза)</t>
    </r>
    <r>
      <rPr>
        <sz val="8"/>
        <rFont val="Arial"/>
        <family val="2"/>
        <charset val="204"/>
      </rPr>
      <t>. Тамбур санузла</t>
    </r>
    <r>
      <rPr>
        <i/>
        <sz val="8"/>
        <rFont val="Arial"/>
        <family val="2"/>
        <charset val="204"/>
      </rPr>
      <t xml:space="preserve"> (разборка деревянных заполнений проемов дверных и воротных, установка блоков в наружных и внутренних дверных проемах в каменных стенах, площадь проема до 3 м2, установка и крепление наличников, ремонт штукатурки откосов дверных внутри здания по камню и бетону цементно-известковым раствором, прямолинейных, грунтование водно-дисперсионной грунтовкой поверхностей откосов, сплошное шпатлевание откосов дверных, окраска поливинилацетатными водоэмульсионными составами, улучшенная по штукатурке стен - откосов дверных, расчистка масляной краски со стен, грунтование водно-дисперсионной грунтовкой поверхностей стен, сплошное шпатлевание стен, оклейка стеклообоями стен по монолитной штукатурке, окраска стен, оклеенных стеклообоями, красками водно-дисперсионными за 2 раза, установка уголков ПВХ на клее (углы стен), разборка плинтусов деревянных, устройство покрытий из плит OSB, устройство покрытий из линолеума на клее, устройство плинтусов деревянных, окраска масляными составами плинтусов, по дереву за 2 раза, укладка металлического накладного профиля (порога))</t>
    </r>
    <r>
      <rPr>
        <sz val="8"/>
        <rFont val="Arial"/>
        <family val="2"/>
        <charset val="204"/>
      </rPr>
      <t xml:space="preserve">. Туалет </t>
    </r>
    <r>
      <rPr>
        <i/>
        <sz val="8"/>
        <rFont val="Arial"/>
        <family val="2"/>
        <charset val="204"/>
      </rPr>
      <t>(расчистка масляной краски со стен, разборка плинтусов цементных, разборка покрытий полов из керамических плиток, разборка стяжки цементной толщ 20 мм, демонтаж унитазов (с сохранением материала), демонтаж умывальников с постаментом (с сохранением материала), снятие смесителя без душевой сетки (с сохранением материала), грунтование водно-дисперсионной грунтовкой поверхностей стен, ремонт штукатурки внутренних стен по камню известковым раствором площадью отдельных мест до 1 м2 толщиной слоя до 20 мм - стены вокруг ниши канализационного стояка, гладкая облицовка стен, столбов, пилястр и откосов (без карнизных, плинтусных и угловых плиток) без установки плиток туалетного гарнитура на клее из сухих смесей по кирпичу и бетону, устройство стяжек пола из выравнивающей смеси толщ. 20 мм, устройство покрытий на растворе их сухой смеси с приготовлением раствора в построечных условиях из плиток гладких неглазурованных керамических для полов одноцветных, установка унитазов с бачком непосредственно присоединенным - ранее снятых, установка умывальников одиночных без подводки воды с постаментом - ранее снятых, установка смесителей - ранее снятых, сплошное шпатлевание стены в нише канализационного стояка, окраска поливинилацетатными водоэмульсионными составами, улучшенная по штукатурке стены в нише канализации, масляная окраска канализационных чугунных труб диаметром 100 мм (2,65 м), количество окрасок 2, смена вентиляционных решеток</t>
    </r>
    <r>
      <rPr>
        <sz val="8"/>
        <rFont val="Arial"/>
        <family val="2"/>
        <charset val="204"/>
      </rPr>
      <t xml:space="preserve">). Сантехнические работы </t>
    </r>
    <r>
      <rPr>
        <i/>
        <sz val="8"/>
        <rFont val="Arial"/>
        <family val="2"/>
        <charset val="204"/>
      </rPr>
      <t>(демонтаж радиаторов весом до 80 кг, установка радиаторов чугунных)</t>
    </r>
    <r>
      <rPr>
        <sz val="8"/>
        <rFont val="Arial"/>
        <family val="2"/>
        <charset val="204"/>
      </rPr>
      <t xml:space="preserve">.  Дата окончания работ: 30.05.2022 года. Работы приняты 31.05.2022 года.         </t>
    </r>
  </si>
  <si>
    <r>
      <t xml:space="preserve">Ремонт помещений МБУК "Дворец культуры "Восход" (сельского клуба в п. Раякоски)
</t>
    </r>
    <r>
      <rPr>
        <b/>
        <sz val="8"/>
        <rFont val="Arial"/>
        <family val="2"/>
        <charset val="204"/>
      </rPr>
      <t>ЗАВЕРШЕНО в 2022</t>
    </r>
  </si>
  <si>
    <r>
      <rPr>
        <u/>
        <sz val="8"/>
        <rFont val="Arial"/>
        <family val="2"/>
        <charset val="204"/>
      </rPr>
      <t>МИНКУЛЬТ на 01.08.2022</t>
    </r>
    <r>
      <rPr>
        <sz val="8"/>
        <rFont val="Arial"/>
        <family val="2"/>
        <charset val="204"/>
      </rPr>
      <t xml:space="preserve">: В областном бюджете предусмотрено 2448,5 тыс. рублей, в местном бюджете - 1859,45 тыс. рублей. В настоящее время работы выполнены на 80%. Заканчиваются работы по внутренней отделке. Установлены окна и двери. 
</t>
    </r>
    <r>
      <rPr>
        <u/>
        <sz val="8"/>
        <rFont val="Arial"/>
        <family val="2"/>
        <charset val="204"/>
      </rPr>
      <t>МИНКУЛЬТ на 01.09.2022</t>
    </r>
    <r>
      <rPr>
        <sz val="8"/>
        <rFont val="Arial"/>
        <family val="2"/>
        <charset val="204"/>
      </rPr>
      <t xml:space="preserve">: Выполнены работы по внутренней отделке. Установлены окна и двери. Приемка назначена на 06.09.2022. Деньги переданы в Муниципалитет. Расчеты по кассе с подрядчиком не завершены.
</t>
    </r>
    <r>
      <rPr>
        <u/>
        <sz val="8"/>
        <rFont val="Arial"/>
        <family val="2"/>
        <charset val="204"/>
      </rPr>
      <t xml:space="preserve">МИНКУЛЬТ на 01.10.2022: </t>
    </r>
    <r>
      <rPr>
        <sz val="8"/>
        <rFont val="Arial"/>
        <family val="2"/>
        <charset val="204"/>
      </rPr>
      <t xml:space="preserve">Работы приняты и профинансированы. Адрес объекта-п. Раякоски, СДК «Раякоски». Ремонтные работы исполняла "Компания Заполярных строителей" в лице директора Смаршкова Г.В. по муниципальному контракту от 11.04.2022 года  № 01492000023220009530001. Объем выполненных работ: общий объем: 434,3 м.кв. Детская игровая (Устройство подвесных потолков  по каркасу из оцинкованного профиля, снятие обоев простых и улучшенных, разборка обшивки стен из ДВП,облицовка стен по одинарному металлическому каркасу из потолочного профиля панелями СМЛ с акриловым покрытием одним слоем с оконным и дверным проемами,огнебиозащитная обработка деревянных конструкций ,шпатлевка по сборным конструкциям стен, подготовленных под окраску, при толщине слоя нанесения 3 мм,оклейка обоями стен по листовым материалам, гипсобетонным и гипсолитовым поверхностям тиснеными и плотными - оклейка стен стеклообоями, окраска стен, оклеенных стеклообоями, красками за 2 раза, разборка деревянных заполнений проемов дверных и воротных, установка блоков в наружных и внутренних дверных проемах в перегородках и деревянных нарубленных стенах, площадь проема до 3 м2 с наличниками, улучшенная масляная окраска ранее окрашенных окон за два раза с расчисткой старой краски более 35%,разборка плинтусов деревянных и из пластмассовых материалов, устройство покрытий из плит OSB ,устройство покрытий из линолеума на клее ,укладка металлического накладного профиля (порога),устройство плинтусов из МДФ на клее).Кладовка (Улучшенная масляная окраска ранее окрашенных потолков за два раза с расчисткой старой краски до 10%, улучшенная масляная окраска по ранее окрашенным обоям стен за два раза, улучшенная масляная окраска ранее окрашенных полов за два раза с расчисткой старой краски более 35% (+ плинтуса),разборка деревянных заполнений проемов дверных и воротных, установка блоков в наружных и внутренних дверных проемах в перегородках и деревянных не рубленых стенах, площадь проема до 3 м2 с наличниками, улучшенная масляная окраска ранее окрашенных окон за два раза с расчисткой старой краски более 35%).Коридор (Устройство подвесных потолков по каркасу из оцинкованного профиля, снятие обоев простых и улучшенных, разборка обшивки стен из ДВП,облицовка стен  по одинарному металлическому каркасу из потолочного профиля  панелями СМЛ с акриловым покрытием одним слоем с дверным проемом,огнебиозащитная обработка деревянных конструкций ,разборка деревянных заполнений проемов дверных и воротных  (650*2050(h)мм- 1 шт.- идет в помещение п.27; 900*2050(h)мм- 1 шт. - идет в п.30 тамбурная),установка блоков в наружных и внутренних дверных проемах в перегородках и деревянных не рубленых стенах, площадь проема до 3 м2 с наличниками, установка противопожарных дверей однопольных глухих, демонтаж дверных коробок в каменных стенах с отбивкой штукатурки в откосах, облицовка дверного проема (откоса) декоративными панелями МДФ,установка и крепление наличников с двух сторон, улучшенная масляная окраска ранее окрашенных дверей за два раза с расчисткой старой краски до 35% - двери шкафа, разборка плинтусов деревянных и из пластмассовых материалов, устройство покрытий  из плит OSB ,устройство покрытий из линолеума на клее ,укладка металлического накладного профиля (порога),устройство плинтусов из МДФ на клее).Тамбур (улучшенная масляная окраска ранее окрашенных потолков за два раза с расчисткой старой краски до 10% (по деревянным рейкам противопожарной краской),улучшенная масляная окраска ранее окрашенных стен за два раза с расчисткой старой краски до 10% ( по деревянным рейкам противопожарной краской),улучшенная масляная окраска ранее окрашенных полов за два раза с расчисткой старой краски более 35% - (бетонный окрашенный пол),улучшенная масляная окраска ранее окрашенных дверей за два раза с расчисткой старой краски более 35% (противопожарной краской).Бильярдный зал (устройство подвесных потолков  по каркасу из оцинкованного профиля, снятие обоев простых и улучшенных, разборка обшивки стен из ДВП, разборка облицовки стен из деревянных реек, облицовка стен по одинарному металлическому каркасу из потолочного профиля  панелями СМЛ с акриловым покрытием   одним слоем с дверным проемом, огнебиозащитная обработка деревянных конструкций ,разборка плинтусов деревянных и из пластмассовых материалов, разборка покрытий полов из плиток поливинилхлоридных, устройство покрытий из плит OSB,устройство покрытий из линолеума на клее ,устройство плинтусов из МДФ на клее, улучшенная масляная окраска ранее окрашенных окон за два раза с расчисткой старой краски более 35%).Комнаты (устройство подвесных потолков  по каркасу из оцинкованного профиля, снятие обоев простых и улучшенных, разборка обшивки стен из ДВП,облицовка стен  по одинарному металлическому каркасу из потолочного профиля  панелями СМЛ с акриловым покрытием одним слоем с оконным и дверным проемами,огнебиозащитная обработка деревянных конструкций ,шпатлёвка по сборным конструкциям стен, подготовленных под окраску, при толщине слоя нанесения 3 мм, оклейка обоями стен по листовым материалам, гипсобетонным и гипсолитовым поверхностям тиснеными и плотными - оклейка стен стеклообоями,окраска стен, оклеенных стеклообоями, красками за 2 раза, разборка деревянных заполнений проемов дверных и воротных дверь (в помещение 16),установка блоков в наружных и внутренних дверных проемах в перегородках и деревянных нерубленых стенах, площадь проема до 3 м2 с наличниками, улучшенная масляная окраска ранее окрашенных окон за два раза с расчисткой старой краски более 35%,разборка плинтусов деревянных и из пластмассовых материалов, устройство покрытий из плит OSB ,устройство покрытий из линолеума на клее ,укладка металлического накладного профиля (порога),устройство плинтусов из МДФ на клее.) Коридор (разборка плинтусов деревянных потолочных, разборка подшивки потолков деревянных реек, разборка покрытий и перекрытий изделиями из волокнистых и зернистых материалов насухо, разборка пароизоляции, устройство пароизоляции (верхний и нижний слой),изоляция покрытий и перекрытий из каменной ваты толщиной 100мм,устройство подвесных потолков из гипсокартонных листов  одноуровневых ,устройство монтажных отверстий в потолках под точечные светильники, шпатлевка по штукатурке и сборным конструкциям потолков, подготовленных под окраску, при толщине слоя нанесения 2 мм, окраска водно-дисперсионными акриловыми составами улучшенная по сборным конструкциям потолков, подготовленным под окраску, разборка облицовки стен из деревянных реек, облицовка стен  по одинарному металлическому каркасу из потолочного профиля гипсокартонными листами  одним слоем с дверным проемом, разборка деревянных заполнений проемов дверных и воротных, установка блоков в наружных и внутренних дверных проемах в перегородках и деревянных не рубленых стенах, площадь проема до 3 м2 c наличниками, установка блоков из ПВХ в наружных и внутренних дверных проемах в перегородках и деревянных не рубленных стенах площадью проема до 3 м2, в санузлы, разборка плинтусов деревянных и из пластмассовых материалов, разборка покрытий полов из плиток поливинилхлоридных, демонтаж металлических уголков на ступенях ,устройство покрытий из OSB ,устройство покрытий из линолеума на клее ,устройство плинтусов из МДФ на клее ,облицовка ступеней керамогранитными плитками толщиной до 15 мм, облицовка стен на клее из сухих смесей с плинтусными и угловыми плитками в общественных зданиях по дереву, улучшенная масляная окраска ранее окрашенных окон за два раза с расчисткой старой краски более 35%).Туалет женский (демонтаж потолков реечных алюминиевых, устройство потолков реечных алюминиевых, разборка облицовки листов из синтетических материалов по сплошному основанию  на клее, разборка облицовки стен из керамических глазурованных плиток, разборка каркасных перегородок из брусков (кабинки) ,облицовка стен  по одинарному металлическому каркасу из ПН и ПС профилей гипс волокнистыми листами в два слоя с дверным проемом, гладкая облицовка стен (без карнизных, плинтусных и угловых плиток) без установки плиток туалетного гарнитура на клее из сухих смесей по кирпичу и бетону, листам ГКЛ,установка уголков ПВХ ,устройство перегородок каркасно-филенчатых в санузлах - Установка сантехнических перегородок, разборка покрытий полов из керамических плиток, устройство стяжек цементных толщиной 20 мм, устройство покрытий из плит керамогранитных размером 40х40 см, улучшенная масляная окраска ранее окрашенных окон за два раза с расчисткой старой краски более 35%).Туалет мужской (демонтаж потолков реечных алюминиевых ,устройство потолков реечных алюминиевых, разборка облицовки листов из синтетических материалов по сплошному основанию  на клее, разборка облицовки стен из керамических глазурованных плиток, облицовка стен  по одинарному металлическому каркасу из ПН и ПС профилей гипсоволокнистыми листами в два слоя с дверным проемом, гладкая облицовка стен (без карнизных, плинтусных и угловых плиток) без установки плиток туалетного гарнитура на клее из сухих смесей по кирпичу и бетону, листам ГКЛ,установка уголков ПВХ на клее, разборка покрытий полов из керамических плиток, устройство стяжек цементных толщиной 20 мм, устройство покрытий из плит керамогранитных, улучшенная масляная окраска ранее окрашенных окон за два раза с расчисткой старой краски более 35%,разборка деревянных заполнений проемов дверных и воротных, установка блоков из ПВХ в наружных и внутренних дверных проемах в перегородках и деревянных не рубленных стенах площадью проема до 3 м2 - в санкабинках).Зал (окрашивание водоэмульсионными составами поверхностей потолков, ранее окрашенных водоэмульсионной краской, с расчисткой старой краски более 35%,антисептическая обработка каменных, бетонных, кирпичных и деревянных поверхностей ,циклевка паркетных полов, покрытие полов паркетным лаком за 2 раза, улучшенная масляная окраска ранее окрашенных полов за два раза с расчисткой старой краски более 35% - сцена, разборка деревянных заполнений проемов оконных с подоконными досками, установка в жилых и общественных зданиях оконных блоков из ПВХ профилей поворотных (откидных, поворотно-откидных) с площадью проема более 2 м2 четырехстворчатых, в том числе при наличии створок глухого остекления, установка подоконных досок из ПВХ в каркасных стенах, облицовка оконных и дверных откосов листами из синтетических материалов на клее - облицовка сэндвич-панелями, смена обделок из листовой стали  отливов шириной  0,2 м,установка уголков ПВХ на клее). Холл (устройство подвесных потолков  по каркасу из оцинкованного профиля, снятие обоев простых и улучшенных, разборка обшивки стен из ДВП,облицовка стен по одинарному металлическому каркасу из потолочного профиля  панелями СМЛ с акриловым покрытием одним слоем с дверным проемом, разборка плинтусов деревянных и из пластмассовых материалов, разборка покрытий полов из плиток поливинилхлоридных, разборка облицовки пола из тесаного камня, устройство стяжек цементных толщиной 20 мм, устройство покрытий из плит керамогранитных, разборка деревянных заполнений проемов дверных и воротных, установка в перегородку тамбурного дверного блока двупольного со стеклому, установка блоков в наружных и внутренних дверных проемах в каменных стенах, площадь проема более 3 м2). Электромонтажные работы (демонтаж светильников с лампами накаливания, демонтаж светильников для люминесцентных ламп, монтаж:, светильник отдельно устанавливаемый  светодиодный, светильник в подвесных потолках, устанавливаемый на профиле, светодиодный, светильник потолочный или настенный с креплением винтами или болтами для помещений с нормальными условиями среды, светодиодный, светильник точечный для подвесных потолков, светильник потолочный для биллиардного стола на три плафона, прокладка труб гофрированных ПВХ для защиты проводов и кабелей, затягивание провода в проложенные трубы и металлические рукава первого одножильного или многожильного в общей оплетке, суммарное сечение до 2,5 мм2,короба пластмассовые шириной до 40 мм, кабель двух-четырехжильный по установленным конструкциям и лоткам с установкой ответвительных коробок в помещениях с нормальной средой сечением жилы до 10 мм2. Сантехнические работы (демонтаж унитазов с сохранением материала, установка унитазов с бачком непосредственно присоединенным ранее демонтированных, демонтаж умывальников и раковин, установка умывальников одиночных с подводкой холодной и горячей воды с пьедесталом, установка смесителей, демонтаж писсуаров, установка писсуаров настенных, смена вентилей и клапанов обратных муфтовых диаметром до 32 мм, демонтаж внутренних трубопроводов канализации из полипропиленовых труб диаметром 50 мм ,прокладка внутренних трубопроводов канализации из полипропиленовых труб диаметром 50 мм, смена трубопроводов чугунных  на полиэтиленовые канализационные трубы диаметром до 100 мм).
Дата окончания работ: 07.09.2022 года. Работы приняты 16.09.2022 года          </t>
    </r>
  </si>
  <si>
    <t xml:space="preserve">МИНКУЛЬТ на 01.08.2022: работы завершены.  Кассовое исполнение 399,0 тыс. рублей.
Завершены ремонтные работы 1 этажа в МБУ ДО "Детская художественная школа № 1" в н.п. Никель.
Адрес объекта: пгт. Никель, ул. Печенгская д.1а.  Ремонтные работы исполнял ИП Пшеда Дмитрий Максимович по муниципальному контракту от 23.05.2022 года № 1778-Д.
Объем выполненных работ: 15,2 м.кв.
Дата окончания работ: 10.07.2022 года, работы приняты: 12.07.2022 года.  </t>
  </si>
  <si>
    <r>
      <t xml:space="preserve">Выполнение ремонтных работ 1 этажа в МБУ ДО "Детская художественная школа № 1" в н.п. Никель 
</t>
    </r>
    <r>
      <rPr>
        <b/>
        <sz val="8"/>
        <rFont val="Arial"/>
        <family val="2"/>
        <charset val="204"/>
      </rPr>
      <t>ЗАВЕРШЕНО в 2022</t>
    </r>
  </si>
  <si>
    <r>
      <rPr>
        <u/>
        <sz val="8"/>
        <rFont val="Arial"/>
        <family val="2"/>
        <charset val="204"/>
      </rPr>
      <t>МИНКУЛЬТ на 01.08.2020:</t>
    </r>
    <r>
      <rPr>
        <sz val="8"/>
        <rFont val="Arial"/>
        <family val="2"/>
        <charset val="204"/>
      </rPr>
      <t xml:space="preserve"> в областном бюджете предусмотрено 3255,9 тыс. рублей, в местном бюджете - 459,4 тыс. рублей.
В настоящее время работы выполнены на 40%. Фасад здания оштукатурен. Ведутся работы по ремонту крыльца.
</t>
    </r>
    <r>
      <rPr>
        <u/>
        <sz val="8"/>
        <rFont val="Arial"/>
        <family val="2"/>
        <charset val="204"/>
      </rPr>
      <t xml:space="preserve">МИНКУЛЬТ на 01.09.2022: </t>
    </r>
    <r>
      <rPr>
        <sz val="8"/>
        <rFont val="Arial"/>
        <family val="2"/>
        <charset val="204"/>
      </rPr>
      <t xml:space="preserve">Работы выполнены на 70%.Фасад покрашен. Крыльцо забетонировано. Приемка назначена на 15.09.2022
Деньги переданы в Муниципалитет. Расчеты по кассе с подрядчиком не завершены.
</t>
    </r>
    <r>
      <rPr>
        <u/>
        <sz val="8"/>
        <rFont val="Arial"/>
        <family val="2"/>
        <charset val="204"/>
      </rPr>
      <t>МИНКУЛЬТ на 01.10.2022:</t>
    </r>
    <r>
      <rPr>
        <sz val="8"/>
        <rFont val="Arial"/>
        <family val="2"/>
        <charset val="204"/>
      </rPr>
      <t xml:space="preserve"> Работы у Подрядчика не приняты, в связи с нарушениями и дефектами. До 10.10.2022 года Подрядчик должен устранить нарушения в части оштукатуривания фасада и окраски торцевой части здания, устранить недостатки в части цоколя, установить водосточную систему, переустановить противопожарную дверь (установлена  в нарушении технического задания). Приемка назначена на 10.10.2022. На данный момент Подрядчик переделал фасад (штукатурка и покраска) делает цоколь, устанавливает водосточную систему, дверь перезаказал.
На 01.11.2022: Продолжаются ремонтные работы. 31.10.2022 Подрядчиком была запланирована поставка недостающих строительных материалов. 
</t>
    </r>
    <r>
      <rPr>
        <u/>
        <sz val="8"/>
        <rFont val="Arial"/>
        <family val="2"/>
        <charset val="204"/>
      </rPr>
      <t>МИНКУЛЬТ на 01.12.2022:</t>
    </r>
    <r>
      <rPr>
        <sz val="8"/>
        <rFont val="Arial"/>
        <family val="2"/>
        <charset val="204"/>
      </rPr>
      <t xml:space="preserve"> Работы практически выполнены. Приемка запланирована на 06.01.2023.
МИНКУЛЬТ на 01.12.2022: Адрес объекта-г. Заполярный, ул. Ленина д.4.  Ремонтные работы исполнял ООО "УК ГАРАНТ +" по гражданско-правовому договору от 13.04.2022  № 0149200002322001017002. Объем выполненных работ: общий объем: 717,89 кв.м.  Фасад </t>
    </r>
    <r>
      <rPr>
        <i/>
        <sz val="8"/>
        <rFont val="Arial"/>
        <family val="2"/>
        <charset val="204"/>
      </rPr>
      <t>(установка и разборка наружных инвентарных лесов высотой до 16 м трубчатых для прочих отделочных работ, разборка бетонного крыльца (2,05*2,2 м),очистка поверхности фасадов, гладкой (цоколь, фронтон, откосы),отбивка штукатурки с поверхностей стен, устройство основания под штукатурку из металлической сетки по кирпичным и бетонным поверхностям (цоколь, место разборки крыльца),ремонт штукатурки гладких фасадов по камню и бетону цементно-известковым раствором площадью отдельных мест более 5 м2 толщиной слоя до 20 мм, ремонт штукатурки гладких фасадов по камню и бетону цементно-известковым раствором площадью отдельных мест более 5 м2 толщиной слоя 30 мм, ремонт штукатурки гладких фасадов по камню и бетону цементно-известковым раствором площадью отдельных мест более 5 м2 толщиной слоя 50 мм, ремонт штукатурки наружных прямолинейных откосов по камню и бетону цементно-известковым раствором - оконных и дверных, сплошная шпаклевка ранее оштукатуренных поверхностей фасада и откосов цементно-поливинилацетатным составом ,огрунтовка ранее окрашенных фасадов и откосов, окраска фасада, цоколя, фронтона и откосов по подготовленной поверхности поливинилацетатная за 2 раза, окраска масляными составами ранее окрашенных металлических решеток и оград без рельефа за 2 раза - окраска решеток с торцов козырька запасного выхода, разборка деревянных заполнений проемов дверных и воротных, установка блока дверного противопожарного, установка дверного доводчика к металлическим дверям, ремонт штукатурки наружных прямолинейных откосов дверного блока по камню и бетону цементно-известковым раствором с двух сторон. Дополнительные работы: устройство карнизных свесов: подшивка карнизного свеса доской 32*100 мм, устройство карнизных свесов: подшивка сайдингом ,устройство водосточной системы на высоте не менее 6 м устройство желобов подвесных, устройство желобов настенных, ограждение кровель перилами - Установка переходных мостиков с ограждением, монтаж кровельных лестниц с противоскользящими ступенями и рельсом безопасности).</t>
    </r>
    <r>
      <rPr>
        <sz val="8"/>
        <rFont val="Arial"/>
        <family val="2"/>
        <charset val="204"/>
      </rPr>
      <t xml:space="preserve">Ремонт центрального крыльца </t>
    </r>
    <r>
      <rPr>
        <i/>
        <sz val="8"/>
        <rFont val="Arial"/>
        <family val="2"/>
        <charset val="204"/>
      </rPr>
      <t>(разборка тротуарной плитки с расчисткой основания от раствора (площадь крыльца и горизонталь ступеней),демонтаж решетки приямка (демонтаж (разборка) металлических конструкций) с сохранением материала, ремонт ступеней бетонных - Восстановление бетонной ступени (отбит угол 300*200 мм),облицовка крыльца и ступеней тротуарной плиткой на клее (на ступенях горизонтальные плитки перекрывают вертикальные) с сохранением приямка, ремонт штукатурки гладкой поверхности козырька толщиной слоя 20 мм, сплошная шпаклевка ранее оштукатуренных поверхностей цементно-поливинилацетатным составом - шпаклевание козырька, улучшенная окраска ранее окрашенных фасадов с расчисткой старой краски более 35% - Окраска козырька, очистка поверхности щетками - Очистка от старой краски металлических колонн, окраска масляными составами ранее окрашенных поверхностей труб стальных за 2 раза – Окраска металлических колонн, монтаж перил, установка решетки в приямок ранее демонтированной).</t>
    </r>
    <r>
      <rPr>
        <sz val="8"/>
        <rFont val="Arial"/>
        <family val="2"/>
        <charset val="204"/>
      </rPr>
      <t xml:space="preserve">
Дата окончания работ: 07.12.2022 года, работы приняты 13.12.2022 года.  </t>
    </r>
  </si>
  <si>
    <r>
      <t xml:space="preserve">Выполнение ремонтных работ  МБУ ДО "Детская музыкальная школа № 2" в г.п. Заполярный (ремонт центрального крыльца, фасада) 
</t>
    </r>
    <r>
      <rPr>
        <b/>
        <sz val="8"/>
        <rFont val="Arial"/>
        <family val="2"/>
        <charset val="204"/>
      </rPr>
      <t>ЗАВЕРШЕНО в 2022</t>
    </r>
  </si>
  <si>
    <r>
      <t>МИНКУЛЬТ 01.08.2022: работы завершены. Кассовое исполнение 2200,5 тыс. рублей. Выполнены ремонтные работы МБУ ДО «Детская художественная школа № 2» г.п. Заполярный. 
Адрес объекта-г. Заполярный, ул. Космонавтов д.10б. Ремонтные работы исполнял ИП Харитонов Михаил Николаевич по гражданско-правовому договору от 04.04.2022  № 0149200002322000813002. Объем выполненных работ: 113,4 м.кв  Помещение «Мастерская»</t>
    </r>
    <r>
      <rPr>
        <i/>
        <sz val="8"/>
        <rFont val="Arial"/>
        <family val="2"/>
        <charset val="204"/>
      </rPr>
      <t xml:space="preserve"> (демонтаж: разборка деревянных заполнений проемов дверных и воротных, разборка плинтусов деревянных и из пластмассовых материалов, снятие обоев простых и улучшенных, отбивка штукатурки с поверхностей стен и потолков кирпичных, демонтаж светильников  с сохранением материала, строительные работы: устройство покрытий из плит древесностружечных - из плит OSB толщиной 10мм,устройство покрытий из линолеума на клее ,устройство плинтусов поливинилхлоридных на винтах самонарезающих, сплошное выравнивание внутренних поверхностей (однослойное оштукатуривание)из сухих растворных смесей толщиной до 10 мм стен, сплошное шпатлевание стен, грунтование водно-дисперсионной грунтовкой поверхностей пористых (камень, кирпич, бетон и т д),оклейка флизелиновыми обоями стен, окраска стен, оклеенных флизелиновыми обоями, огнезащитной краской за 2 раза, устройство подвесных потолков из гипсокартонных листов (ГКЛ) по системе «КНАУФ» одноуровневых ,светильник в подвесных потолках ранее демонтированный, сплошное шпатлевание  потолков за 2 раза, окраска водно-дисперсионными акриловыми составами улучшенная по сборным конструкциям потолков, подготовленным под окраску за 2 раза, установка уголков ПВХ на клее ,светильник потолочный или настенный с креплением винтами или болтами для помещений с нормальными условиями среды, установка плинтусов потолочных на клее – галтель, прокладка труб гофрированных ПВХ для защиты проводов и кабелей, затягивание провода в проложенные трубы и металлические рукава первого одножильного или многожильного в общей оплетке, суммарное сечение до 2,5 мм2,выключатель двухклавишный неутеплённого типа при открытой проводке, установка блоков двухстворчатого в наружных и внутренних дверных проемах в перегородках и деревянных нарубленных стенах, площадь проема до 3 м2 с наличниками с двух сторон, с порогом, размер дверного блока 1400х2100(h)мм - 1 шт., установка экранов на приборы отопления).</t>
    </r>
    <r>
      <rPr>
        <sz val="8"/>
        <rFont val="Arial"/>
        <family val="2"/>
        <charset val="204"/>
      </rPr>
      <t xml:space="preserve">Помещение «Холл» </t>
    </r>
    <r>
      <rPr>
        <i/>
        <sz val="8"/>
        <rFont val="Arial"/>
        <family val="2"/>
        <charset val="204"/>
      </rPr>
      <t>(демонтаж: разборка деревянных заполнений проемов дверных и воротных, разборка плинтусов деревянных и из пластмассовых материалов, снятие обоев простых и улучшенных, отбивка штукатурки с поверхностей стен и потолков кирпичных, демонтаж светильников  с сохранением материала, разборка деревянных заполнений проемов оконных с подоконными досками, строительные работы, устройство покрытий из плит древесностружечных - из плит OSB толщиной 10мм,устройство покрытий из линолеума на клее, устройство плинтусов поливинилхлоридных на винтах самонарезающих, сплошное выравнивание внутренних поверхностей (однослойное оштукатуривание)из сухих растворных смесей толщиной до 10 мм стен, сплошное шпатлевание стен, грунтование водно-дисперсионной грунтовкой поверхностей пористых (камень, кирпич, бетон и т д),оклейка флизелиновыми обоями стен ,окраска стен, оклеенных флизелиновыми обоями, огнезащитной краской за 2 раза, устройство подвесных потолков из гипсокартонных листов (ГКЛ) по системе «КНАУФ» одноуровневых ,светильник в подвесных потолках ранее демонтированный, сплошное шпатлевание  потолков за 2 раза, краска водно-дисперсионными акриловыми составами улучшенная по сборным конструкциям потолков, подготовленным под окраску за 2 раза, установка плинтусов потолочных на клее - галтель
Установка в жилых и общественных зданиях оконных блоков из ПВХ профилей поворотных (откидных, поворотно-откидных) с площадью проема более 2 м2 пяти створчатых, в том числе при наличии створок глухого остекления, установка подоконных досок из ПВХ в каменных стенах толщиной свыше 0,51 м, облицовка оконных и дверных откосов декоративным бумажно-слоистым пластиком или листами из синтетических материалов на клее - облицовка сэндвич-панелями толщиной 10мм,установка уголков ПВХ на клее ,смена обделок из листовой стали (поясков, сандриков, отливов, карнизов) шириной 0,25 м,установка противопожарных дверей однопольных глухих, пробивка проемов со сплошным выравниванием откосов в перегородках железобетонных, установка блоков  в наружных и внутренних дверных проемах в перегородках и деревянных нерубленых стенах, площадь проема до 3 м2 с наличниками с двух сторон, с порогом, размер дверного блока 1400х2100(h)мм - 2 шт., 900х2100(h)мм - 2 шт,установка экранов на приборы отопления, облицовка стен гипсокартонными листами на клее).</t>
    </r>
    <r>
      <rPr>
        <sz val="8"/>
        <rFont val="Arial"/>
        <family val="2"/>
        <charset val="204"/>
      </rPr>
      <t xml:space="preserve">
Дата окончания работ: 17.07.2022 года, работы приняты 22.07.2022 года.  </t>
    </r>
  </si>
  <si>
    <r>
      <t xml:space="preserve">Выполнение ремонтных работ МБУ ДО «Детская художественная школа
№ 2» г.п. Заполярный 
</t>
    </r>
    <r>
      <rPr>
        <b/>
        <sz val="8"/>
        <rFont val="Arial"/>
        <family val="2"/>
        <charset val="204"/>
      </rPr>
      <t>ЗАВЕРШЕНО в 2022</t>
    </r>
  </si>
  <si>
    <t>МИНКУЛЬТ на 01.08.2022: работы завершены. Кассовое исполнение 660,9 тыс. рублей. Выполнены работы по утеплению чердачного помещения МБУДО «Детская музыкальная школа № 1» п. Никель. Адрес объекта-пгт. Никель, ул. Сидоровича, д.13. Ремонтные работы исполнял ИП Литвинов Максим Владимирович по гражданско-правовому договору от 11.04.2022  № 01492000023220010190001. Объем выполненных работ: 649 м.кв. Установка пароизоляционного слоя из пленки полиэтиленовой  в 2 слоя (верхний и нижний), утепление покрытий плитами из минеральной ваты  на битумной мастике толщиной 100 мм, укладка ходовых досок.
Дата окончания работ: работы приняты 16.06.2022 года.</t>
  </si>
  <si>
    <r>
      <t xml:space="preserve">Выполнение работ по утеплению чердачного помещения МБУДО
«Детская музыкальная школа № 1» п. Никель 
</t>
    </r>
    <r>
      <rPr>
        <b/>
        <sz val="8"/>
        <rFont val="Arial"/>
        <family val="2"/>
        <charset val="204"/>
      </rPr>
      <t>ЗАВЕРШЕНО в 2022</t>
    </r>
  </si>
  <si>
    <r>
      <t xml:space="preserve">Приобретение музыкальных инструментов в МБУДО «Детская
музыкальная школа № 3» в п. Спутник, МБУДО «ДМШ № 1» в п. Никель,
МБУДО «ДМШ № 2» в г.п. Заполярный
</t>
    </r>
    <r>
      <rPr>
        <b/>
        <sz val="8"/>
        <rFont val="Arial"/>
        <family val="2"/>
        <charset val="204"/>
      </rPr>
      <t>ЗАВЕРШЕНО в 2022</t>
    </r>
  </si>
  <si>
    <r>
      <rPr>
        <u/>
        <sz val="8"/>
        <rFont val="Arial"/>
        <family val="2"/>
        <charset val="204"/>
      </rPr>
      <t>Администрация Печенгского муниц округа:</t>
    </r>
    <r>
      <rPr>
        <sz val="8"/>
        <rFont val="Arial"/>
        <family val="2"/>
        <charset val="204"/>
      </rPr>
      <t xml:space="preserve"> строительство спортивного комплекса запланировано на 2023 год
</t>
    </r>
    <r>
      <rPr>
        <u/>
        <sz val="8"/>
        <rFont val="Arial"/>
        <family val="2"/>
        <charset val="204"/>
      </rPr>
      <t xml:space="preserve">Администрация Печенгского муниц округа на 01.02.2023-01.03.2023: </t>
    </r>
    <r>
      <rPr>
        <sz val="8"/>
        <rFont val="Arial"/>
        <family val="2"/>
        <charset val="204"/>
      </rPr>
      <t xml:space="preserve">АНО "Центр социальных проектов "Вторая школа" продолжает подготовительную работу, проводит консультации с заинтересованными сторонами.                                                                                                                                                                                                                                                                                     
</t>
    </r>
    <r>
      <rPr>
        <u/>
        <sz val="8"/>
        <rFont val="Arial"/>
        <family val="2"/>
        <charset val="204"/>
      </rPr>
      <t>Администрация Печенгского муниц округа на 01.04.2023-01.05.2023:</t>
    </r>
    <r>
      <rPr>
        <sz val="8"/>
        <rFont val="Arial"/>
        <family val="2"/>
        <charset val="204"/>
      </rPr>
      <t xml:space="preserve"> АНО "Центр социальных проектов "Вторая школа" проводится работа по сбору коммерческих предложений от потенциальных исполнителей.
</t>
    </r>
    <r>
      <rPr>
        <u/>
        <sz val="8"/>
        <rFont val="Arial"/>
        <family val="2"/>
        <charset val="204"/>
      </rPr>
      <t xml:space="preserve">Администрация Печенгского муниц округа на 01.01.2023-01.01.2024: </t>
    </r>
    <r>
      <rPr>
        <sz val="8"/>
        <rFont val="Arial"/>
        <family val="2"/>
        <charset val="204"/>
      </rPr>
      <t xml:space="preserve">решается вопрос о целесообразности строительства ДЮСШ в пгт. Никель исходя из сложившейся социально-экономической ситуации
</t>
    </r>
    <r>
      <rPr>
        <u/>
        <sz val="8"/>
        <rFont val="Arial"/>
        <family val="2"/>
        <charset val="204"/>
      </rPr>
      <t xml:space="preserve">Администрация Печенгского муниц округа на 01.02.2024: </t>
    </r>
    <r>
      <rPr>
        <sz val="8"/>
        <rFont val="Arial"/>
        <family val="2"/>
        <charset val="204"/>
      </rPr>
      <t xml:space="preserve">Ведется работа по определению земельного участка для размещения ДЮСШ в пгт Никель.
</t>
    </r>
    <r>
      <rPr>
        <u/>
        <sz val="8"/>
        <rFont val="Arial"/>
        <family val="2"/>
        <charset val="204"/>
      </rPr>
      <t>Администрация Печенгского муниц округа на 01.04.2024:</t>
    </r>
    <r>
      <rPr>
        <sz val="8"/>
        <rFont val="Arial"/>
        <family val="2"/>
        <charset val="204"/>
      </rPr>
      <t xml:space="preserve"> 22.03.2024 проведена встреча представителей администрации Печенгского округа, АО "Кольская ГМК", АНО "Центр социальных проектов "Вторая школа" по вопросу реализации проектов Соглашения с НН и Правительством Мурманской области. По данному мероприятию рассматривается вопрос о перераспределении денежных средств (ВБС- 16 000,00 тыс. руб.) со строительства спортивного комплекса для размещения ДЮСШ в пгт. Никель (АНО "Вторая школа") на реализацию мероприятия по разработке проектно-сметной документации и строительству канатной дороги в п. Никель (горнолыжный склон) с прохождением государственной экспертизы).
Администрация Печенгского муниц округа на 01.07.2024: рассматривается вопрос о перераспределении денежных средств (ВБС - 16 000,00 тыс. руб.) со строительства спортивного комплекса для размещения ДЮСШ в пгт. Никель (АНО "Вторая школа") на реализацию мероприятия по модернизации крытого хоккейного корта - перенос корта из г. Заполярный в пгт. Никель (мероприятие предусмотрено п. 7.1 Соглашения с НН и Правительством Мурманской области от 07.09.2023).
АНО "Центр социальных проектов "Вторая школа" на 01.07.2024: Составлен проект трехстороннего договора на Договор по устройству фундамента на земельном участке СК Металлург (ДЮСШ). Проект договора согласован правлением  (Протокол №17 от 24.05.2024), сделка утверждена . Подписан трехсторонний договор №ССК1 от 30.05.2024. 11 000 000,00 р. - стоимость договора №ССК1 от 30.06.2024, работы по устройству фундамента на земельном участке с кадастровым номером  51:03:0080301:31 переданного в постоянное пользование МБУ "Спортивный комплекс "Металлург" </t>
    </r>
  </si>
  <si>
    <r>
      <t xml:space="preserve">Строительство спортивного комплекса для размещения ДЮСШ в пгт Никель
</t>
    </r>
    <r>
      <rPr>
        <b/>
        <sz val="8"/>
        <rFont val="Arial"/>
        <family val="2"/>
        <charset val="204"/>
      </rPr>
      <t>РЕШАЕТСЯ ВОПРОС О ПЕРЕРАСПРЕДЕЛЕНИИ СРЕДСТВ НА МОДЕРНИЗАЦИЮ КРЫТОГО ХОККЕЙНОГО КОРТА</t>
    </r>
  </si>
  <si>
    <r>
      <t xml:space="preserve">Капитальный ремонт лыжной трассы в г. Заполярном
</t>
    </r>
    <r>
      <rPr>
        <b/>
        <sz val="8"/>
        <rFont val="Arial"/>
        <family val="2"/>
        <charset val="204"/>
      </rPr>
      <t>ЗАВЕРШЕНО в 2022</t>
    </r>
  </si>
  <si>
    <r>
      <t xml:space="preserve">МИНСТРОЙ на 01.09.2022: </t>
    </r>
    <r>
      <rPr>
        <sz val="8"/>
        <rFont val="Arial"/>
        <family val="2"/>
        <charset val="204"/>
      </rPr>
      <t>По данному мероприятию заключено 2 контракта. 1. По кап.ремонту системы освещения Контракт заключен - 17.06.2022 (подрядчику предоставлен аванс, выполняются работы). Второй контракт заключен 07.07.2022 капитальный ремонт раздевалок, выполняются работы.</t>
    </r>
    <r>
      <rPr>
        <u/>
        <sz val="8"/>
        <rFont val="Arial"/>
        <family val="2"/>
        <charset val="204"/>
      </rPr>
      <t xml:space="preserve">
МИНСТРОЙ на 01.10.2022: </t>
    </r>
    <r>
      <rPr>
        <sz val="8"/>
        <rFont val="Arial"/>
        <family val="2"/>
        <charset val="204"/>
      </rPr>
      <t xml:space="preserve">Второй контракт заключен 16.09.2022  на приобретение и монтаж раздевалок для спортсменов в рамках капитального ремонта, выплачен аванс. 
</t>
    </r>
    <r>
      <rPr>
        <u/>
        <sz val="8"/>
        <rFont val="Arial"/>
        <family val="2"/>
        <charset val="204"/>
      </rPr>
      <t xml:space="preserve">МИНСТРОЙ на 01.11.2022: </t>
    </r>
    <r>
      <rPr>
        <sz val="8"/>
        <rFont val="Arial"/>
        <family val="2"/>
        <charset val="204"/>
      </rPr>
      <t>Работы по 1 этапу (освещение) выполнены в полном объеме и приняты комиссией. Работы по 2 этапу (установке раздевалок) будут завершены до 15.12.2022</t>
    </r>
    <r>
      <rPr>
        <u/>
        <sz val="8"/>
        <rFont val="Arial"/>
        <family val="2"/>
        <charset val="204"/>
      </rPr>
      <t>.    
МИНСТРОЙ на 01.12.2022:</t>
    </r>
    <r>
      <rPr>
        <sz val="8"/>
        <rFont val="Arial"/>
        <family val="2"/>
        <charset val="204"/>
      </rPr>
      <t xml:space="preserve"> Работы по 2 этапу на стадии завершения.</t>
    </r>
    <r>
      <rPr>
        <u/>
        <sz val="8"/>
        <rFont val="Arial"/>
        <family val="2"/>
        <charset val="204"/>
      </rPr>
      <t xml:space="preserve">
МИНСТРОЙ на 01.01.2023: </t>
    </r>
    <r>
      <rPr>
        <sz val="8"/>
        <rFont val="Arial"/>
        <family val="2"/>
        <charset val="204"/>
      </rPr>
      <t xml:space="preserve">Работы по объекту завершены в полном объеме.           
</t>
    </r>
    <r>
      <rPr>
        <u/>
        <sz val="8"/>
        <rFont val="Arial"/>
        <family val="2"/>
        <charset val="204"/>
      </rPr>
      <t>Администрация Печенгского муниц округа:</t>
    </r>
    <r>
      <rPr>
        <sz val="8"/>
        <rFont val="Arial"/>
        <family val="2"/>
        <charset val="204"/>
      </rPr>
      <t xml:space="preserve"> заключен контракт на выполнение работ по освещению лыжной трассы со сроком исполнения до 26.08.2022. Подрядчику выплачен аванс в размере 30%. Работы выполнены на 40%. Размещена документация на закупку и установку раздевалки для спортсменов.
</t>
    </r>
    <r>
      <rPr>
        <u/>
        <sz val="8"/>
        <rFont val="Arial"/>
        <family val="2"/>
        <charset val="204"/>
      </rPr>
      <t>Администрация Печенгского муниц округа на 01.09.2022:</t>
    </r>
    <r>
      <rPr>
        <sz val="8"/>
        <rFont val="Arial"/>
        <family val="2"/>
        <charset val="204"/>
      </rPr>
      <t xml:space="preserve"> конкурсные процедуры на закупку и установку раздевалок не состоялись (не было ни одной заявки), поиск подрядчика на данный вид работ для заключения договора с единственным поставщиком.</t>
    </r>
    <r>
      <rPr>
        <u/>
        <sz val="8"/>
        <rFont val="Arial"/>
        <family val="2"/>
        <charset val="204"/>
      </rPr>
      <t xml:space="preserve">
Администрация Печенгского муниц округа на 01.10.2022: </t>
    </r>
    <r>
      <rPr>
        <sz val="8"/>
        <rFont val="Arial"/>
        <family val="2"/>
        <charset val="204"/>
      </rPr>
      <t xml:space="preserve">работы по освещению лыжной трассы приняты 28.09.2022 г. Работы по установке раздевалки для лыжников: - работы по ленточному фундаменту сделаны в объеме 60%, 07.10.2022 ожидается миксер для заливки ленточного фундаменты. 10.10.2022 начало установки первых венцов деревянной конструкции раздевалки
</t>
    </r>
    <r>
      <rPr>
        <u/>
        <sz val="8"/>
        <rFont val="Arial"/>
        <family val="2"/>
        <charset val="204"/>
      </rPr>
      <t xml:space="preserve">Администрация Печенгского муниц округа на 01.11.2022: </t>
    </r>
    <r>
      <rPr>
        <sz val="8"/>
        <rFont val="Arial"/>
        <family val="2"/>
        <charset val="204"/>
      </rPr>
      <t xml:space="preserve"> закончено строительство первого этажа, ведется строительство второго этажа, возводятся стены из бруса. Заказаны оконные проемы, двери и ворота для гаража.
</t>
    </r>
    <r>
      <rPr>
        <u/>
        <sz val="8"/>
        <rFont val="Arial"/>
        <family val="2"/>
        <charset val="204"/>
      </rPr>
      <t xml:space="preserve">Администрация Печенгского муниц округа на 01.12.2022: работы по строительству домика-раздевалки приняты.
</t>
    </r>
    <r>
      <rPr>
        <sz val="8"/>
        <rFont val="Arial"/>
        <family val="2"/>
        <charset val="204"/>
      </rPr>
      <t>Администрация Печенгского муниц округа на 01.01.2023: выполнены работы по освещению лыжной трассы в г. Заполярный (работы приняты 28.09.2022, работы оплачены), выполнены работы по строительству домика-раздевалки для лыжников в г. Заполярный (работы приняты 01.12.2022, работы оплачены).</t>
    </r>
  </si>
  <si>
    <r>
      <t xml:space="preserve">Реконструкция спортивного комплекса Строитель в г. Заполярном
</t>
    </r>
    <r>
      <rPr>
        <b/>
        <sz val="8"/>
        <rFont val="Arial"/>
        <family val="2"/>
        <charset val="204"/>
      </rPr>
      <t>ПЛАН на 2024. СРЕДСТВА НА РЕАЛИЗАЦИЮ НЕ ЗАЛОЖЕНЫ на 2024 год</t>
    </r>
  </si>
  <si>
    <t>Администрация Печенгского муниц округа на 01.06.2024: в 2024 году денежные средства КБ на реализацию мероприятия не заложены.</t>
  </si>
  <si>
    <r>
      <t xml:space="preserve">Капитальный ремонт Спортивного центра в п. Спутник
</t>
    </r>
    <r>
      <rPr>
        <b/>
        <sz val="8"/>
        <rFont val="Arial"/>
        <family val="2"/>
        <charset val="204"/>
      </rPr>
      <t>ЗАВЕРШЕНО В 2022</t>
    </r>
  </si>
  <si>
    <r>
      <rPr>
        <u/>
        <sz val="8"/>
        <rFont val="Arial"/>
        <family val="2"/>
        <charset val="204"/>
      </rPr>
      <t>МИНСТРОЙ на 01.08.2022: в</t>
    </r>
    <r>
      <rPr>
        <sz val="8"/>
        <rFont val="Arial"/>
        <family val="2"/>
        <charset val="204"/>
      </rPr>
      <t xml:space="preserve"> ходе приемки выполненных работ, состоявшейся 19.07.2022, комиссией установлено, что подрядчиком работы не выполнены в срок, установленный в соответствии с техническим заданием договора. Выявлены различные замечания, которые в настоящее время устраняются.
</t>
    </r>
    <r>
      <rPr>
        <u/>
        <sz val="8"/>
        <rFont val="Arial"/>
        <family val="2"/>
        <charset val="204"/>
      </rPr>
      <t>МИНСТРОЙ на 01.09.2022:</t>
    </r>
    <r>
      <rPr>
        <sz val="8"/>
        <rFont val="Arial"/>
        <family val="2"/>
        <charset val="204"/>
      </rPr>
      <t xml:space="preserve"> в настоящее время подрядной организацией устраняются замечания по фасаду здания. Комиссионная приемка работ - 06.09.2022. 
</t>
    </r>
    <r>
      <rPr>
        <u/>
        <sz val="8"/>
        <rFont val="Arial"/>
        <family val="2"/>
        <charset val="204"/>
      </rPr>
      <t>МИНСТРОЙ на 01.10.2022:</t>
    </r>
    <r>
      <rPr>
        <sz val="8"/>
        <rFont val="Arial"/>
        <family val="2"/>
        <charset val="204"/>
      </rPr>
      <t xml:space="preserve"> в ходе приемки выполненных работ комиссией установлено, что подрядчиком работы не выполнены в срок, установленный в соответствии с техническим заданием договора. В настоящее время подрядной организацией устраняются замечания по фасаду здания. 
МИНСТРОЙ на 01.11.2022: работы на объекте завершены и приняты комиссией (акт сдачи-приемки от 11.10.2022). Ввиду невыполнения работ в срок, установленный контрактом, подрядчику начислена неустойка в размере 489 891,98 руб. </t>
    </r>
  </si>
  <si>
    <r>
      <t xml:space="preserve">Разработка программы реализации мастер-плана пгт Никель в части модернизации жилой застройки
</t>
    </r>
    <r>
      <rPr>
        <b/>
        <sz val="8"/>
        <rFont val="Arial"/>
        <family val="2"/>
        <charset val="204"/>
      </rPr>
      <t>ПРОДОЛЖАЕТСЯ</t>
    </r>
  </si>
  <si>
    <r>
      <rPr>
        <u/>
        <sz val="8"/>
        <rFont val="Arial"/>
        <family val="2"/>
        <charset val="204"/>
      </rPr>
      <t>МИНСТРОЙ: п</t>
    </r>
    <r>
      <rPr>
        <sz val="8"/>
        <rFont val="Arial"/>
        <family val="2"/>
        <charset val="204"/>
      </rPr>
      <t xml:space="preserve">роект запущен. Запрошено коммерческое предложение на реализацию Технического задания. По итогам разработки  программы реализации мастер-плана пгт. Никель в части модернизации жилой застройки Минстрой МО выйдет с предложением по включению нового мероприятия в проект закона Мурманской области «Об областном бюджете на 2022 год и на плановый период 2023-2024 годов».
</t>
    </r>
    <r>
      <rPr>
        <u/>
        <sz val="8"/>
        <rFont val="Arial"/>
        <family val="2"/>
        <charset val="204"/>
      </rPr>
      <t xml:space="preserve">МИНСТРОЙ на 01.09.2022: </t>
    </r>
    <r>
      <rPr>
        <sz val="8"/>
        <rFont val="Arial"/>
        <family val="2"/>
        <charset val="204"/>
      </rPr>
      <t xml:space="preserve"> в целях подготовки предложений для включения в проект закона Мурманской области «Об областном бюджете на 2023 год и на плановый период 2024-2025 годов» Минстроем направлен запрос от 10.06.2022 № 07-02/2266-АГ в АНО "Вторая школа" о предоставлении информации о потребности в бюджетных ассигнованиях, необходимых для реализации программы мастер-плана в пгт. Никель в части модернизации жилой застройки. 
</t>
    </r>
    <r>
      <rPr>
        <u/>
        <sz val="8"/>
        <rFont val="Arial"/>
        <family val="2"/>
        <charset val="204"/>
      </rPr>
      <t>МИНСТРОЙ на 01.10.2022:</t>
    </r>
    <r>
      <rPr>
        <sz val="8"/>
        <rFont val="Arial"/>
        <family val="2"/>
        <charset val="204"/>
      </rPr>
      <t xml:space="preserve">  до н.в. ответ не поступал. 
</t>
    </r>
    <r>
      <rPr>
        <u/>
        <sz val="8"/>
        <rFont val="Arial"/>
        <family val="2"/>
        <charset val="204"/>
      </rPr>
      <t>МИНСТРОЙ на 01.12.2022:</t>
    </r>
    <r>
      <rPr>
        <sz val="8"/>
        <rFont val="Arial"/>
        <family val="2"/>
        <charset val="204"/>
      </rPr>
      <t xml:space="preserve"> по информации предоставленной АНО "Вторая школа" мастер-план находится на доработке, в связи с чем оценить необходимый объем средств на его реализацию в настоящее время не представляется возможным.         
</t>
    </r>
    <r>
      <rPr>
        <u/>
        <sz val="8"/>
        <rFont val="Arial"/>
        <family val="2"/>
        <charset val="204"/>
      </rPr>
      <t xml:space="preserve">МИНСТРОЙ на 01.01.2023-01.08.2023: </t>
    </r>
    <r>
      <rPr>
        <sz val="8"/>
        <rFont val="Arial"/>
        <family val="2"/>
        <charset val="204"/>
      </rPr>
      <t xml:space="preserve">средства в областном бюджете на реализацию мастер плана не предусмотрены, в связи с непредоставлением мастер-плана в адрес Минстроя.
</t>
    </r>
    <r>
      <rPr>
        <u/>
        <sz val="8"/>
        <rFont val="Arial"/>
        <family val="2"/>
        <charset val="204"/>
      </rPr>
      <t>МИНСТРОЙ на 01.09.2023</t>
    </r>
    <r>
      <rPr>
        <sz val="8"/>
        <rFont val="Arial"/>
        <family val="2"/>
        <charset val="204"/>
      </rPr>
      <t xml:space="preserve">: в целях подготовки предложений для включения в проект закона Мурманской области «Об областном бюджете на 2024 год и на плановый период 2025-2025 годов» Минстроем направлен запрос от 09.08.2023 № 07-02/3495-АГ в АНО "Вторая школа" о предоставлении информации о потребности в бюджетных ассигнованиях, необходимых для реализации программы мастер-плана в части модернизации жилой застройки
МИНСТРОЙ на 01.10.2023-01.07.2024: без изменений
</t>
    </r>
    <r>
      <rPr>
        <u/>
        <sz val="8"/>
        <rFont val="Arial"/>
        <family val="2"/>
        <charset val="204"/>
      </rPr>
      <t>Администрация Печенгского муниц округа:</t>
    </r>
    <r>
      <rPr>
        <sz val="8"/>
        <rFont val="Arial"/>
        <family val="2"/>
        <charset val="204"/>
      </rPr>
      <t xml:space="preserve"> мастер-план утвержден. Заключен договор с подрядной организацией на обследование домов. Проведен детальный осмотр технического состояния зданий и определение прочности конструкций. Проектировщики осуществляют камеральную обработку информации. 
</t>
    </r>
    <r>
      <rPr>
        <u/>
        <sz val="8"/>
        <rFont val="Arial"/>
        <family val="2"/>
        <charset val="204"/>
      </rPr>
      <t>Администрация Печенгского муниц округа на 01.09.2022: п</t>
    </r>
    <r>
      <rPr>
        <sz val="8"/>
        <rFont val="Arial"/>
        <family val="2"/>
        <charset val="204"/>
      </rPr>
      <t xml:space="preserve">родолжаются работы по обработке информации.
</t>
    </r>
    <r>
      <rPr>
        <u/>
        <sz val="8"/>
        <rFont val="Arial"/>
        <family val="2"/>
        <charset val="204"/>
      </rPr>
      <t>Администрация Печенгского муниц округа на 01.10.2022:</t>
    </r>
    <r>
      <rPr>
        <sz val="8"/>
        <rFont val="Arial"/>
        <family val="2"/>
        <charset val="204"/>
      </rPr>
      <t xml:space="preserve"> продолжается работа по планировочным решениям (с учетом перспектив выбытия жилого фонда). 29-30.09.2022 проведена рабочая встреча с разработчиками в целях обсуждения промежуточных результатов. Принято решение о проработке разработчиками организационно-правовых и финансовых механизмов, а также очередность реализации мероприятий по реновации пгт. Никель (срок - не позднее 15.11.2022).
</t>
    </r>
    <r>
      <rPr>
        <u/>
        <sz val="8"/>
        <rFont val="Arial"/>
        <family val="2"/>
        <charset val="204"/>
      </rPr>
      <t xml:space="preserve">Администрация Печенгского муниц округа на 01.11.2022: </t>
    </r>
    <r>
      <rPr>
        <sz val="8"/>
        <rFont val="Arial"/>
        <family val="2"/>
        <charset val="204"/>
      </rPr>
      <t xml:space="preserve">АНО "Вторая школа" переданы в администрацию Печенгского муниципального округа отчеты о результатах инструментальной проверки 55 жилых домов в пгт. Никель.
</t>
    </r>
    <r>
      <rPr>
        <u/>
        <sz val="8"/>
        <rFont val="Arial"/>
        <family val="2"/>
        <charset val="204"/>
      </rPr>
      <t>Администрация Печенгского муниц округа на 01.01.2023:</t>
    </r>
    <r>
      <rPr>
        <sz val="8"/>
        <rFont val="Arial"/>
        <family val="2"/>
        <charset val="204"/>
      </rPr>
      <t xml:space="preserve"> продолжается работа по организационно-правовым и финансовым механизмам.
</t>
    </r>
    <r>
      <rPr>
        <u/>
        <sz val="8"/>
        <rFont val="Arial"/>
        <family val="2"/>
        <charset val="204"/>
      </rPr>
      <t xml:space="preserve">Администрация Печенгского муниц округа на 01.02.2023: </t>
    </r>
    <r>
      <rPr>
        <sz val="8"/>
        <rFont val="Arial"/>
        <family val="2"/>
        <charset val="204"/>
      </rPr>
      <t xml:space="preserve">по договору, заключенному АНО "Центр социальных проектов "Вторая школа", прорабатываются организационно-правовые и финансовые механизмы, а также очередность мероприятий мастер-плана, уточнены решения по трансформации жилого фонда, осуществляется согласование.
</t>
    </r>
    <r>
      <rPr>
        <u/>
        <sz val="8"/>
        <rFont val="Arial"/>
        <family val="2"/>
        <charset val="204"/>
      </rPr>
      <t>Администрация Печенгского муниц округа на 01.03.2023</t>
    </r>
    <r>
      <rPr>
        <sz val="8"/>
        <rFont val="Arial"/>
        <family val="2"/>
        <charset val="204"/>
      </rPr>
      <t xml:space="preserve">: 09.02.2023 проведена рабочая встреча с разработчиками. Были выявлены замечания. Принято решение о доработке материалов.                    
</t>
    </r>
    <r>
      <rPr>
        <u/>
        <sz val="8"/>
        <rFont val="Arial"/>
        <family val="2"/>
        <charset val="204"/>
      </rPr>
      <t>Администрация Печенгского муниц округа на 01.04.2023-01.05.2023:</t>
    </r>
    <r>
      <rPr>
        <sz val="8"/>
        <rFont val="Arial"/>
        <family val="2"/>
        <charset val="204"/>
      </rPr>
      <t xml:space="preserve"> продолжаются работы по доработке материалов в рамках договора, заключенному АНО "Центр социальных проектов "Вторая школа"
</t>
    </r>
    <r>
      <rPr>
        <u/>
        <sz val="8"/>
        <rFont val="Arial"/>
        <family val="2"/>
        <charset val="204"/>
      </rPr>
      <t>Администрация Печенгского муниц округа на  01.06.2023-01.07.2023:</t>
    </r>
    <r>
      <rPr>
        <sz val="8"/>
        <rFont val="Arial"/>
        <family val="2"/>
        <charset val="204"/>
      </rPr>
      <t xml:space="preserve"> результаты материалов были презентованы 18.05.2023 на публичном расширенном совещании "О результатах и дальнейших планах реализации программы социально-экономического развития Печенгского муниципального округа" 
</t>
    </r>
    <r>
      <rPr>
        <u/>
        <sz val="8"/>
        <rFont val="Arial"/>
        <family val="2"/>
        <charset val="204"/>
      </rPr>
      <t>Администрация Печенгского муниц округа на 01.08.2023:</t>
    </r>
    <r>
      <rPr>
        <sz val="8"/>
        <rFont val="Arial"/>
        <family val="2"/>
        <charset val="204"/>
      </rPr>
      <t xml:space="preserve"> Исполнителем по договору, заключенному АНО "Центр социальных проектов "Вторая школа" (заказчик по договору), готовится пакет документов для передачи заказчику.
</t>
    </r>
    <r>
      <rPr>
        <u/>
        <sz val="8"/>
        <rFont val="Arial"/>
        <family val="2"/>
        <charset val="204"/>
      </rPr>
      <t>Администрация Печенгского муниц округа на 01.09.2023-01.10.2023:</t>
    </r>
    <r>
      <rPr>
        <sz val="8"/>
        <rFont val="Arial"/>
        <family val="2"/>
        <charset val="204"/>
      </rPr>
      <t xml:space="preserve"> Исполнитель передал документы заказчику (АНО "Центр социальных проектов "Вторая школа").
</t>
    </r>
    <r>
      <rPr>
        <u/>
        <sz val="8"/>
        <rFont val="Arial"/>
        <family val="2"/>
        <charset val="204"/>
      </rPr>
      <t>Администрация Печенгского муниц округа на 01.11.2023, 01.12.2023:</t>
    </r>
    <r>
      <rPr>
        <sz val="8"/>
        <rFont val="Arial"/>
        <family val="2"/>
        <charset val="204"/>
      </rPr>
      <t xml:space="preserve"> Исполнитель готовит закрывающие документы по договору, заключенного с АНО "Центр социальных проектов "Вторая школа" (заказчик по договору). АНО "Центр социальных проектов "Вторая школа" готовит документы к передаче в администрацию Печенгского муниципального округа (Альбом - программа реализации мастер-плана с ДК - от ООО "Урбан ПРО").
Администрация Печенгского муниц округа на 01.01.2024-01.07.2024: 21.12.2023 АНО "Центр социальных проектов "Вторая школа" переданы в администрацию Печенгского муниципального округа альбомы проектной документации по проекту. Проводится работа по мероприятию 5.3 Программы.
</t>
    </r>
  </si>
  <si>
    <r>
      <rPr>
        <u/>
        <sz val="8"/>
        <rFont val="Arial"/>
        <family val="2"/>
        <charset val="204"/>
      </rPr>
      <t>МИНСТРОЙ на 01.01.2023</t>
    </r>
    <r>
      <rPr>
        <sz val="8"/>
        <rFont val="Arial"/>
        <family val="2"/>
        <charset val="204"/>
      </rPr>
      <t xml:space="preserve">: начало реализации 2023 год. По итогам разработки  программы реализации мастер-плана  г. Заполярный  в части модернизации жилой застройки Минстрой МО выйдет с предложением по включению нового мероприятия в проект закона Мурманской области «Об областном бюджете на 2024 год и на плановый период 2025-2026 годов».
</t>
    </r>
    <r>
      <rPr>
        <u/>
        <sz val="8"/>
        <rFont val="Arial"/>
        <family val="2"/>
        <charset val="204"/>
      </rPr>
      <t>МИНСТРОЙ на 01.02.2023-01.08.2023:</t>
    </r>
    <r>
      <rPr>
        <sz val="8"/>
        <rFont val="Arial"/>
        <family val="2"/>
        <charset val="204"/>
      </rPr>
      <t xml:space="preserve"> без изменений      
</t>
    </r>
    <r>
      <rPr>
        <u/>
        <sz val="8"/>
        <rFont val="Arial"/>
        <family val="2"/>
        <charset val="204"/>
      </rPr>
      <t>МИНСТРОЙ на 01.09.2023</t>
    </r>
    <r>
      <rPr>
        <sz val="8"/>
        <rFont val="Arial"/>
        <family val="2"/>
        <charset val="204"/>
      </rPr>
      <t xml:space="preserve">: в целях подготовки предложений для включения в проект закона Мурманской области «Об областном бюджете на 2024 год и на плановый период 2025-2025 годов» Минстроем направлен запрос от 09.08.2023 № 07-02/3495-АГ в АНО "Вторая школа" о предоставлении информации о потребности в бюджетных ассигнованиях, необходимых для реализации программы мастер-плана в части модернизации жилой застройки    
МИНСТРОЙ на 01.10.2023-01.07.2024: без изменений                                                                                                                                                                                                                                                                                            
</t>
    </r>
    <r>
      <rPr>
        <u/>
        <sz val="8"/>
        <rFont val="Arial"/>
        <family val="2"/>
        <charset val="204"/>
      </rPr>
      <t>Администрация Печенгского муниц округа: р</t>
    </r>
    <r>
      <rPr>
        <sz val="8"/>
        <rFont val="Arial"/>
        <family val="2"/>
        <charset val="204"/>
      </rPr>
      <t xml:space="preserve">аботы запланированы на 2023 год
</t>
    </r>
    <r>
      <rPr>
        <u/>
        <sz val="8"/>
        <rFont val="Arial"/>
        <family val="2"/>
        <charset val="204"/>
      </rPr>
      <t>Администрация Печенгского муниц округа на 01.02.2023:</t>
    </r>
    <r>
      <rPr>
        <sz val="8"/>
        <rFont val="Arial"/>
        <family val="2"/>
        <charset val="204"/>
      </rPr>
      <t xml:space="preserve"> АНО "Центр социальных проектов "Вторая школа" ведется работа по заключению договора на разработку программы реализации мастер-плана.
</t>
    </r>
    <r>
      <rPr>
        <u/>
        <sz val="8"/>
        <rFont val="Arial"/>
        <family val="2"/>
        <charset val="204"/>
      </rPr>
      <t>Администрация Печенгского муниц округа на 01.03.2023:</t>
    </r>
    <r>
      <rPr>
        <sz val="8"/>
        <rFont val="Arial"/>
        <family val="2"/>
        <charset val="204"/>
      </rPr>
      <t xml:space="preserve"> АНО "Центр социальных проектов "Вторая школа" ведется работа по поиску исполнителя.                                                                            
</t>
    </r>
    <r>
      <rPr>
        <u/>
        <sz val="8"/>
        <rFont val="Arial"/>
        <family val="2"/>
        <charset val="204"/>
      </rPr>
      <t>Администрация Печенгского муниц округа на 01.04.2023-01.07.2023</t>
    </r>
    <r>
      <rPr>
        <sz val="8"/>
        <rFont val="Arial"/>
        <family val="2"/>
        <charset val="204"/>
      </rPr>
      <t xml:space="preserve">: продолжается работа по поиску исполнителя.
</t>
    </r>
    <r>
      <rPr>
        <u/>
        <sz val="8"/>
        <rFont val="Arial"/>
        <family val="2"/>
        <charset val="204"/>
      </rPr>
      <t xml:space="preserve">Администрация Печенгского муниц округа на 01.08.2023-01.10.2023: </t>
    </r>
    <r>
      <rPr>
        <sz val="8"/>
        <rFont val="Arial"/>
        <family val="2"/>
        <charset val="204"/>
      </rPr>
      <t xml:space="preserve">выполнение АНО "Центр социальных проектов "Вторая школа" данного мероприятия будет после выполнения пункта 5.1 ПСЭР
</t>
    </r>
    <r>
      <rPr>
        <u/>
        <sz val="8"/>
        <rFont val="Arial"/>
        <family val="2"/>
        <charset val="204"/>
      </rPr>
      <t>Администрация Печенгского муниц округа на 01.11.2023-01.04.2024:</t>
    </r>
    <r>
      <rPr>
        <sz val="8"/>
        <rFont val="Arial"/>
        <family val="2"/>
        <charset val="204"/>
      </rPr>
      <t xml:space="preserve"> осуществляется поиск подрядной организации АНО "Центр социальных проектов "Вторая школа".
АНО "Центр социальных проектов "Вторая школа" на 01.07.2024: Проведено совещание с потенциальным разработчиком ТЗ, определены механизмы и этапы реализации проекта.                                                       
Подписан трехсторонний договор на обследование 28 зданий в г. Заполярный. 
</t>
    </r>
    <r>
      <rPr>
        <u/>
        <sz val="8"/>
        <rFont val="Arial"/>
        <family val="2"/>
        <charset val="204"/>
      </rPr>
      <t xml:space="preserve">Администрация Печенгского муниц округа на 01.06.2024: </t>
    </r>
    <r>
      <rPr>
        <sz val="8"/>
        <rFont val="Arial"/>
        <family val="2"/>
        <charset val="204"/>
      </rPr>
      <t>АНО "Центр социальных проектов "Вторая школа" заключен 3-х  сторонний договор на выполнение работ от 15.04.2024 № ОЖЗ-1 на визуальное обследование 28 жилых зданий, расположенных в г. Заполярный (в рамках инвентаризации). Подрядчик ИП Агафонов А.В. Сроки выполнения работ: до 30.09.2024. Стоимость работ по договору 7 000 000,00 руб. Предусмотрен аванс 4 200 000,00 руб. Аванс выплачен.
Администрация Печенгского муниц округа на 01.07.2024: Работы выполняются. Проводится визуальное обследование домов.</t>
    </r>
  </si>
  <si>
    <r>
      <t xml:space="preserve">Разработка программы реализации мастер-плана г. Заполярного в части модернизации жилой застройки
</t>
    </r>
    <r>
      <rPr>
        <b/>
        <sz val="8"/>
        <rFont val="Arial"/>
        <family val="2"/>
        <charset val="204"/>
      </rPr>
      <t>ПРОДОЛЖАЕТСЯ</t>
    </r>
  </si>
  <si>
    <r>
      <t xml:space="preserve">Снос аварийных зданий в пгт Никель и г. Заполярном
</t>
    </r>
    <r>
      <rPr>
        <b/>
        <sz val="8"/>
        <rFont val="Arial"/>
        <family val="2"/>
        <charset val="204"/>
      </rPr>
      <t>ПРОДОЛЖАЕТСЯ</t>
    </r>
  </si>
  <si>
    <r>
      <t xml:space="preserve">МИНСТРОЙ: В 2021 году снесено 4 МКД.    
</t>
    </r>
    <r>
      <rPr>
        <u/>
        <sz val="8"/>
        <rFont val="Arial"/>
        <family val="2"/>
        <charset val="204"/>
      </rPr>
      <t>Администрация Печенгского муниц округа:</t>
    </r>
    <r>
      <rPr>
        <sz val="8"/>
        <rFont val="Arial"/>
        <family val="2"/>
        <charset val="204"/>
      </rPr>
      <t xml:space="preserve"> работы, запланированные на 2021 год,  выполнены в полном объеме. Проведена работа о признании жилых домов аварийными по адресу: п. Никель, ул. Октябрьская, дд  8,10, ул. 14 Армии, дд 3,5, ул. 3 Линия, д. 7; объекта незавершенного строительства по адресу: г. Заполярный, ул. Бабикова, д. 24. Принято решение Совета депутатов Печенгского муниципального округа от 18.02.2022 №275 о сносе аварийных объектов. В 2021 году снесены аварийные дома в пгт. Никель, ул. Спортивная, дома 1, 3, 5, 6. Снос аварийных объектов запланирован на 2023 год.
</t>
    </r>
    <r>
      <rPr>
        <u/>
        <sz val="8"/>
        <rFont val="Arial"/>
        <family val="2"/>
        <charset val="204"/>
      </rPr>
      <t>Администрация Печенгского муниц округа на 01.02.2023</t>
    </r>
    <r>
      <rPr>
        <sz val="8"/>
        <rFont val="Arial"/>
        <family val="2"/>
        <charset val="204"/>
      </rPr>
      <t xml:space="preserve">: АНО "Центр социальных проектов "Вторая школа" ведется подготовительная работа по заключению договоров на снос аварийных домов - переговоры с потенциальными подрядчиками, администрацией Печенгского муниципального округа.
</t>
    </r>
    <r>
      <rPr>
        <u/>
        <sz val="8"/>
        <rFont val="Arial"/>
        <family val="2"/>
        <charset val="204"/>
      </rPr>
      <t>Администрация Печенгского муниц округа на 01.03.2023-01.06.2023</t>
    </r>
    <r>
      <rPr>
        <sz val="8"/>
        <rFont val="Arial"/>
        <family val="2"/>
        <charset val="204"/>
      </rPr>
      <t xml:space="preserve">: АНО "Центр социальных проектов "Вторая школа" проводится работа по поиску исполнителя для разработки плана производства работ.
</t>
    </r>
    <r>
      <rPr>
        <u/>
        <sz val="8"/>
        <rFont val="Arial"/>
        <family val="2"/>
        <charset val="204"/>
      </rPr>
      <t xml:space="preserve">Администрация Печенгского муниц округа на 01.07.2023: </t>
    </r>
    <r>
      <rPr>
        <sz val="8"/>
        <rFont val="Arial"/>
        <family val="2"/>
        <charset val="204"/>
      </rPr>
      <t xml:space="preserve">АНО "Центр социальных проектов "Вторая школа" заключен договор от 02.06.2023 №СД2 на разработку проектов организации работ по сносу объектов капитального строительства. Подрядчик ООО "ВАРИАНТ". Договором предусмотрена разработка проектов организации работ по сносу (демонтажу) 6 зданий, расположенных по адресу: пгт. Никель, ул. Октябрьская, дома 8,10; ул. 14 Армии, дома 3,5; ул. 3 Линия, д, 7; ул. Бабикова, д. 24А. Стоимость работ по договору 420 000,00 руб. Срок выполнения работ по договору 45 календарных дней с даты заключения договора (16.07.2023)    
</t>
    </r>
    <r>
      <rPr>
        <u/>
        <sz val="8"/>
        <rFont val="Arial"/>
        <family val="2"/>
        <charset val="204"/>
      </rPr>
      <t>Администрация Печенгского муниц округа на 01.08.2023-01.09.2023:</t>
    </r>
    <r>
      <rPr>
        <sz val="8"/>
        <rFont val="Arial"/>
        <family val="2"/>
        <charset val="204"/>
      </rPr>
      <t xml:space="preserve"> Подрядчиком разработан проект организации работ. Заказчиком выявлены недостатки. Подрядчик проводит работы по устранению выявленных замечаний.   
</t>
    </r>
    <r>
      <rPr>
        <u/>
        <sz val="8"/>
        <rFont val="Arial"/>
        <family val="2"/>
        <charset val="204"/>
      </rPr>
      <t>Администрация Печенгского муниц округа на  01.10.2023:</t>
    </r>
    <r>
      <rPr>
        <sz val="8"/>
        <rFont val="Arial"/>
        <family val="2"/>
        <charset val="204"/>
      </rPr>
      <t xml:space="preserve"> Пакет документов по демонтажу зданий был направлен на согласование в АО "Кольская ГМК". От АО "Кольская ГМК" поступил ответ о внесении изменений в проект организации демонтажа. 
</t>
    </r>
    <r>
      <rPr>
        <u/>
        <sz val="8"/>
        <rFont val="Arial"/>
        <family val="2"/>
        <charset val="204"/>
      </rPr>
      <t>Администрация Печенгского муниц округа на 01.11.2023:</t>
    </r>
    <r>
      <rPr>
        <sz val="8"/>
        <rFont val="Arial"/>
        <family val="2"/>
        <charset val="204"/>
      </rPr>
      <t xml:space="preserve"> администрацией Печенгского муниципального округа направлены в АНО "Центр социальных проектов "Вторая школа" доработанные проекты организации демонтажа 6 зданий в пгт. Никель и г. Заполярный.
</t>
    </r>
    <r>
      <rPr>
        <u/>
        <sz val="8"/>
        <rFont val="Arial"/>
        <family val="2"/>
        <charset val="204"/>
      </rPr>
      <t>Администрация Печенгского муниц округа на 01.12.2023:</t>
    </r>
    <r>
      <rPr>
        <sz val="8"/>
        <rFont val="Arial"/>
        <family val="2"/>
        <charset val="204"/>
      </rPr>
      <t xml:space="preserve">  администрацией Печенгского муниципального округа подготовлен проект договора на снос зданий и 24.11.2023 направлен в АНО "Центр социальных проектов "Вторая школа".
</t>
    </r>
    <r>
      <rPr>
        <u/>
        <sz val="8"/>
        <rFont val="Arial"/>
        <family val="2"/>
        <charset val="204"/>
      </rPr>
      <t>Администрация Печенгского муниц округа на 01.01.2024:</t>
    </r>
    <r>
      <rPr>
        <sz val="8"/>
        <rFont val="Arial"/>
        <family val="2"/>
        <charset val="204"/>
      </rPr>
      <t xml:space="preserve"> АНО "Центр социальных проектов "Вторая школа"  осуществляются работы по осмечиванию и поиску подрядчика для выполнения работ по сносу домов.
</t>
    </r>
    <r>
      <rPr>
        <u/>
        <sz val="8"/>
        <rFont val="Arial"/>
        <family val="2"/>
        <charset val="204"/>
      </rPr>
      <t>Администрация Печенгского муниц округа на 01.02.2024:</t>
    </r>
    <r>
      <rPr>
        <sz val="8"/>
        <rFont val="Arial"/>
        <family val="2"/>
        <charset val="204"/>
      </rPr>
      <t xml:space="preserve"> 12.02.2024 проведено совещание между администрацией Печенгского округа и АНО "Центр социальных проектов "Вторая школа" по вопросу реализации проектов Соглашения между АО "ГМК "Норильский Никель" и Правительством Мурманской области. По данному мероприятию определено контактное лицо по работе с потенциальными исполнителями проекта "Снос аварийных зданий в г. Заполярный и пгт. Никель".
</t>
    </r>
    <r>
      <rPr>
        <u/>
        <sz val="8"/>
        <rFont val="Arial"/>
        <family val="2"/>
        <charset val="204"/>
      </rPr>
      <t>Администрация Печенгского муниц округа на 01.04.2024</t>
    </r>
    <r>
      <rPr>
        <sz val="8"/>
        <rFont val="Arial"/>
        <family val="2"/>
        <charset val="204"/>
      </rPr>
      <t xml:space="preserve">: 21.02.2024 администрацией Печенгского муниципального округа проведено совещание с АНО "Центр социальных проектов "Вторая школа", АО "Кольская ГМК" по вопросу реализации проекта "Снос аварийных зданий в г. Заполярный и пгт.Никель", Соглашения между ПАО "ГМК "Норильский никель" и Правительством Мурманской области. По результатам совещания в адрес АНО "Центр социальных проектов "Вторая школа" направлен список потенциальных подрядчиков от  АО "Кольская ГМК" на исполнение работ по сносу домов; список передан контактному лицу со стороны администрации Печенгского округа (22.02.2024). Администрацией Печенгского округа направлены Проекты организации демонтажа зданий потенциальным подрядчикам согласно списку с целью получения коммерческих предложений. 22.03.2024 проведена встреча представителей администрации Печенгского округа, АО "Кольская ГМК", АНО "Центр социальных проектов "Вторая школа" по вопросу реализации проектов Соглашения. По данному мероприятию принято решение о рассмотрении на совместной Комиссии (АО "Кольская ГМК", администрация Печенгского округа, АНО "Центр социальных проектов "Вторая школа") коммерческих предложений на выполнение работ по демонтажу зданий. поступивших в адрес администрации Печенгского округа. Администрацией Печенгского округа подготовлен проект 3-х стороннего договора с потенциальным подрядчиком. 29.03.2024 проведено совещание совместной Комиссии (представители администрации Печенгского муниципального округа, министерства строительства Мурманской области, АО "Кольская ГМК", АНО "Центр социальных проектов "Вторая школа"). По результатам совещания подрядчик не определен.
</t>
    </r>
    <r>
      <rPr>
        <u/>
        <sz val="8"/>
        <rFont val="Arial"/>
        <family val="2"/>
        <charset val="204"/>
      </rPr>
      <t>Администрация Печенгского муниц округа на 01.05.2024:</t>
    </r>
    <r>
      <rPr>
        <sz val="8"/>
        <rFont val="Arial"/>
        <family val="2"/>
        <charset val="204"/>
      </rPr>
      <t xml:space="preserve"> 08.04.2024 рассмотрены коммерческие предложения по сносу домов. Комиссией проверена достоверность представленных подрядными организациями лицензий и срока действия разрешений. 12.04.2024 Комиссией рассмотрен вопрос по уменьшению стоимости выполнения работ ниже минимально представленной. Определен победитель и второй участник. 
</t>
    </r>
    <r>
      <rPr>
        <u/>
        <sz val="8"/>
        <rFont val="Arial"/>
        <family val="2"/>
        <charset val="204"/>
      </rPr>
      <t xml:space="preserve">Администрация Печенгского муниц округа на 01.06.2024: </t>
    </r>
    <r>
      <rPr>
        <sz val="8"/>
        <rFont val="Arial"/>
        <family val="2"/>
        <charset val="204"/>
      </rPr>
      <t xml:space="preserve">комиссией рассмотрен вопрос по уменьшению стоимости выполнения работ ниже минимально представленной на совещании по вопросу реализации проекта "Снос аварийных зданий в г. Заполярный и пгт. Никель" от 12.04.2024. ИП Ткаченко В.В. предложил снижение цены до 26 800 000,00 руб. АНО "Центр социальных проектов "Вторая школа" проводится работа по заключению договора с ИП Ткаченко В.В.
Администрация Печенгского муниц округа на 01.07.2024:  Заключен 3-х сторонний договор подряда от 31.05.2024 № СД2 между с АНО «Центр социальных проектов «Вторая школа» (плательщик), администрацией Печенгского округа (заказчик) и ИП Ткаченко В.В. (подрядчик) на снос (демонтаж) зданий, расположенных по адресу: - пгт. Никель: ул. Октябрьская, д. 8, ул. Октябрьская, д. 10, ул. 14 Армии, д. 3, ул. 14 Армии, д. 5, ул. 3 Линии, д.7; - г. Заполярный: ул. Бабикова, д. 24 А. Цена договора 26 800 000,00 руб. (НН). Предусмотрен аванс – 13 400 000,00 руб. Сроки выполнения работ: 60 кал. дней с даты подписания сторонами акта о передаче объектов и строительной площадки. Акт о передаче объектов и строительной площадки подписан 19.06.2024. По заключенному договору подрядчик приступает к работам, ограждены два дома по адресу: пгт. Никель, ул. Октябрьская, дд. 8, 10. Данные о фактических объемах (затратах) и источниках финансирования не предоставлены  АНО "Центр социальных проектов "Вторая школа".  
АНО "Центр социальных проектов "Вторая школа" на 01.07.2024: 29.03 – Проведено совещание Комиссии при Главе Печенгского муниципального округа по выбору подрядной организации по сносу 6 зданий в пгт. Никель и г. Заполярный. Составлен проект трехстороннего договора. Проект договора согласован Правлением (Протокол правления №17 от 24.05.2024), сделка утверждена.                    
Заключены договора на снос одного недостроенного дома в Заполярном, снос пяти аварийных домов в Никеле. </t>
    </r>
  </si>
  <si>
    <r>
      <t>Капитальный ремонт домов в поселке Спутник, пгт Печенга, поселке 19 км</t>
    </r>
    <r>
      <rPr>
        <i/>
        <sz val="7"/>
        <rFont val="Arial"/>
        <family val="2"/>
        <charset val="204"/>
      </rPr>
      <t xml:space="preserve"> (выполнение работ по оценке технического состояния многоквартирных домов, разработке проектной документации на проведение капитального ремонта общего имущества многоквартирных домов (ул. Новая, д. 8 – крыши, 19 км, д. 1 – внутридомовых инженерных систем водоотведения, 19 км, д. 3 – крыши, внутридомовых инженерных систем водоотведения, Печенгское шоссе, д. 11, 12 – крыши, фасада), капитальному ремонту общего имущества многоквартирных домов: капитальный ремонт жилых домов по ул. Новой, д. 8 – крыша, 19 км, д. 1 – внутридомовых инженерных систем водоотведения, 19 км, д. 3 – крыша,  внутридомовых инженерных систем водоотведения, Печенгское шоссе, д. 11,12 – крыша, фасад, Печенгский район)</t>
    </r>
    <r>
      <rPr>
        <sz val="8"/>
        <rFont val="Arial"/>
        <family val="2"/>
        <charset val="204"/>
      </rPr>
      <t xml:space="preserve">
</t>
    </r>
    <r>
      <rPr>
        <b/>
        <sz val="8"/>
        <rFont val="Arial"/>
        <family val="2"/>
        <charset val="204"/>
      </rPr>
      <t>ЗАВЕРШЕНО В 2021 году</t>
    </r>
  </si>
  <si>
    <t>МИНСТРОЙ: мероприятие выполнено в 2021 году.</t>
  </si>
  <si>
    <r>
      <t xml:space="preserve">
Капитальный ремонт домов в поселке Спутник, пгт Печенга, поселке 19 км </t>
    </r>
    <r>
      <rPr>
        <i/>
        <sz val="7"/>
        <rFont val="Arial"/>
        <family val="2"/>
        <charset val="204"/>
      </rPr>
      <t>(выполнение работ по оценке технического состояния многоквартирных домов, разработке проектной документации на проведение капитального ремонта общего имущества многоквартирных домов (крыши), капитальному ремонту общего имущества многоквартирных домов: капитальный ремонт крыш жилых домов по адресам: ж/д станция Печенга, 19 км, д. 2, 4, п. Спутник, ул. Новая, д. 15, 21)</t>
    </r>
    <r>
      <rPr>
        <sz val="8"/>
        <rFont val="Arial"/>
        <family val="2"/>
        <charset val="204"/>
      </rPr>
      <t xml:space="preserve">
</t>
    </r>
    <r>
      <rPr>
        <b/>
        <sz val="8"/>
        <rFont val="Arial"/>
        <family val="2"/>
        <charset val="204"/>
      </rPr>
      <t>ЗАВЕРШЕНО В 2022 году</t>
    </r>
  </si>
  <si>
    <t>МИНСТРОЙ: работы завершены в полном объеме.
Финансирование работ произведено в апреле 2022 г. в полном объеме за счет средств областного бюджета.</t>
  </si>
  <si>
    <r>
      <t xml:space="preserve">Реконструкция системы водоснабжения пгт Никель
</t>
    </r>
    <r>
      <rPr>
        <b/>
        <sz val="8"/>
        <rFont val="Arial"/>
        <family val="2"/>
        <charset val="204"/>
      </rPr>
      <t>ПРОДОЛЖАЕТСЯ</t>
    </r>
  </si>
  <si>
    <r>
      <t xml:space="preserve">Реконструкция системы теплоснабжения пгт Никель
</t>
    </r>
    <r>
      <rPr>
        <b/>
        <sz val="8"/>
        <rFont val="Arial"/>
        <family val="2"/>
        <charset val="204"/>
      </rPr>
      <t>ПРОДОЛЖАЕТСЯ</t>
    </r>
  </si>
  <si>
    <t xml:space="preserve">МИНЭНЕРГО, Администрация Печенгского муниц округа на 01.08.2022: произведена корректировка схемы теплоснабжения. В целях заключения концессионного соглашения ведется работа с потенциальным концедентом (Россети). Потенциальный концедент разрабатывает концепцию теплоснабжения. На 01.08.2022 года концепция теплоснабжения на рассмотрение в Минэнерго не предоставлена. 
Администрация Печенгского муниц округа на 01.09.2022: концепция теплоснабжения на рассмотрение в Минэнерго не предоставлена. Администрацией Печенгского округа направлено письмо в ПАО "Россети Северо-Запад" о заинтересованности участия в проекте ПАО «Россети Северо-Запад» в качестве концессионера. 
Администрация Печенгского муниц округа на 01.12.2022: без изменений.       
Администрация Печенгского муниц округа на 01.02.2023: Администрацией Печенгского муниципального округа подготовлено письмо в адрес АО "Мурманэнергосбыт" с предложением о передаче имущества (котельной), находящейся в собственности  ООО "Никельская теплоснабжающая организация" (далее - ООО "НТО") АО "Мурманэнергосбыт". Рассматривается несколько вариантов реализации мероприятий Планов-графиков (дорожных карт) по организации теплоснабжения пгт. Никель на базе имущественного комплекса котельной  ООО "НТО". Письмо находится на согласовании у Главы Печенгского муниципального округа. 
Администрация Печенгского муниц округа на 01.03.2023: Направлено письмо в адрес АО "Мурманэнергосбыт" (копия в Министерство энергетики и жилищно-коммунального хозяйства Мурманской области) (исх. от 08.02.2023 № 826) с предложением о передаче имущества в собственность АО "Мурманэнергосбыт", а также в качестве альтернативы предлагается рассмотреть два дополнительных варианта возможности передачи котельной, находящейся в пгт. Никель, в собственность АО "Мурманэнергосбыт". По состоянию на 28.02.2023 ответ от АО "Мурманэнергосбыт" не получен.                                           
Администрация Печенгского муниц округа на 01.04.2023: Получен ответ от АО "Мурманэнергосбыт" о совершении сделок с учетом требований действующего законодательства. В целях выполнения поручения Губернатора Мурманской области (протокол совещания Губернатора Мурманской области от 03.03.2023) проведена инвентаризация имущества котельной. Результаты проведения инвентаризации планируются к  передаче в Минэнерго и ЖКХ 03.04.2023. Совместно с ИОГВ Мурманской области проводилась работа по предложениям для включения в соглашение о сотрудничестве между Правительством Мурманской области и ПАО "ГМК "Норильский никель".
Администрация Печенгского муниц округа на 01.05.2023: В адрес АНО "Центр социальных проектов "Вторая школа" направлено тех.задание для поиска подрядчика для заключения договора на выполнение работ по актуализации схемы теплоснабжения Печенгского муниципального округа Мурманской области до 2032 года. 05.05.2023 планируется проведение совещания по передаче имущественного комплекса котельной АО "Мурманэнергосбыт".
Администрация Печенгского муниц округа на 01.06.2023: АНО "Центр социальных проектов "Вторая школа" осуществляет работу по заключению договора с подрядчиком. 05.05.2023 проведено совещание по вопросам приема-передачи объектов теплоснабжения, расположенных в пгт.Никель. Во исполнение протокола совещания в комитет по управлению имуществом администрации Печенгского округа 31.05.2023 поступило предложение от АО "МЭС" по установлению границ земельного участка для проведения межевания.
Администрация Печенгского муниц округа на 01.07.2023: заключен трехсторонний договор от 22.06.2023 №1-0206-23 между администрацией Печенгского муниципального округа (заказчик), ООО "СЗЦЭиК" исполнитель) и АНО "Центр социальных проектов проектов Печенгского района "Вторая школа" (плательщик) на оказание услуг по актуализации схемы теплоснабжения Печенгского муниципального округа Мурманской области на период до 2032 года (актуализация на 2024 год). Срок оказания услуг: до 02.10.2023. Стоимость услуг по договору: 450 000,00 руб. По договору предусмотрен аванс - 30% (135 000,00 руб.) от общей стоимости услуг. Комитетом по управлению имуществом администрации Печенгского муниципального округа (далее - КУИ) определен подрядчик (ООО "Карелгеоком") для выполнения работ по формированию земельного участка для размещения имущественного комплекса котельной пгт. Никель Печенгского района Мурманской обл. путем раздела земельного участка с кадастровым номером 51:03:0000000:8743 с постановкой на кадастровый учет и предоставлением межевого плана. Ведутся работы по заключению договора на выполнение вышеуказанных работ. Проект договора направлен подрядчику на подписание. Ориентировочная дата заключения договора 03.07.2023. 
Администрация Печенгского муниц округа на 01.08.2023: выполняются работы по трехстороннему договору от 22.06.2023 №1-0206-23  на оказание услуг по актуализации схемы теплоснабжения Печенгского муниципального округа Мурманской области на период до 2023 года (актуализация на 2024 год). КУИ администрации Печенгского муниципального округа заключен договор на выполнение работ по формированию земельного участка для размещения имущественного комплекса котельной пгт. Никель Печенгского района Мурманской обл. путем раздела земельного участка с кадастровым номером 51:03:0000000:8743 с постановкой на кадастровый учет и предоставлением межевого плана. Подрядчик по договору - ООО ООО "Карелгеоком". Подрядчиком разработана схема земельного участка. Осуществляются работы по постановке земельного участка на кадастровый учет.
Администрация Печенгского муниц округа на 01.09.2023: продолжаются работы по трехстороннему договору от 22.06.2023 №1-0206-23  на оказание услуг по актуализации схемы теплоснабжения Печенгского муниципального округа Мурманской области на период до 2023 года (актуализация на 2024 год). Подрядчиком (ООО "Карелгеоком") выполнены работы по формированию земельного участка для размещения имущественного комплекса котельной пгт. Никель Печенгского района Мурманской обл. путем раздела земельного участка с кадастровым номером 51:03:0000000:8743 с постановкой на кадастровый учет и предоставлением межевого плана (договор заключен с КУИ администрации Печенгского муниципального округа, произведена оплата по договору в размере 35000 руб.).                                                                        
 Администрация Печенгского муниц округа на 01.10.2023: Подрядчиком (ООО "Карелгеоком") выполнены работы по формированию земельного участка для размещения имущественного комплекса котельной пгт. Никель Печенгского района Мурманской обл. Земельный участок поставлен на государственный кадастровый учет.
Администрация Печенгского муниц округа на 01.11.2023: продолжаются работы по трехстороннему договору от 22.06.2023 №1-0206-23  на оказание услуг по актуализации схемы теплоснабжения Печенгского муниципального округа Мурманской области на период до 2023 года (актуализация на 2024 год).
Администрация Печенгского муниц округа на 01.12.2023: продолжаются работы по трехстороннему договору от 22.06.2023 №1-0206-23  на оказание услуг по актуализации схемы теплоснабжения Печенгского муниципального округа Мурманской области на период до 2023 года (актуализация на 2024 год): Схема теплоснабжения Печенгского муниципального округа разработана исполнителем по трехстороннему договору от 22.06.2023 №1-0206-23, схема передана администрацией Печенгского муниципального округа на согласование ресурсоснабжающим организациям (АО "МЭС, ООО "Промвоенторг", ПАО "ТГК №1"). На 22.12.2023 администрацией Печенгского муниципального округа назначены публичные слушания по проекту "Схема теплоснабжения Печенгского муниципального округа Мурманской области на период до 2032 года (Актуализация на 2024 год)". 
Администрация Печенгского муниц округа на 01.01.2024: 22.12.2023 проведены публичные слушания по проекту "Схема теплоснабжения Печенгского муниципального округа Мурманской области на период до 2032 года (актуализация на 2024 год)". Актуализированная схема теплоснабжения утверждена постановлением администрации Печенгского муниципального округа от 28.12.2023 №2035.
Администрация Печенгского муниц округа на 01.02.2024: Проводятся работы по приватизации объектов теплоснабжения, расположенных в пгт. Никель, для приема-передачи в государственную собственность Мурманской области с последующей передачей в уставный капитал АО "МЭС": Проведены кадастровых работы в отношении ЗУ 51:03:0000000:8743, внесены данные в ЕГРН. Заключен и зарегистрирован договор аренды между ООО "НТО" и АО "МЭС" (срок действия до 31.12.2028 года). Осуществлена передача имущества в муниципальную казну от ООО "НТО", осуществлена регистрация перехода права собственности на имущество. Проведены кадастровые работы по уточнению состава объекта и изготовлению комплекта актуальной технической документации (технический план и технический паспорт) в отношении сооружения «Расходный склад мазута, расширение мазутного хозяйства», КН 51:03:0000000:4164, сведения внесены в ЕГРН. Проводятся кадастровые работы по объединению всех участков тепловых сетей в единый комплекс и изготовлению комплекта актуальной технической документации (технический план и технический паспорт на комплекс) и внесение изменений в сведения ЕГРН (работы выполняются по договору с ООО "ГЕОСЕТЬ",  ориентировочная дата выполнения работ 29.03.2024. Договор заключен на сумму 590,0 тыс. руб., аванс не предусмотрен). Проводятся кадастровые работы по составлению технической документации на объект – сети горячего водоснабжения (второй и четвертый подъем) (работы выполняются по договору с ООО "ГЕОСЕТЬ",  ориентировочная дата выполнения работ 29.03.2024. Договор заключен на сумму 285,0 тыс. руб. , аванс не предусмотрен). Выполнены работы по подготовке технических паспортов объектов – Баки аккумуляторные (работы выполнены по договору с ООО "ГЕОСЕТЬ", сумма договора - 40,0 тыс. руб.., оплачено 28.12.2023).
Администрация Печенгского муниц округа на 01.04.2023: Проводятся работы по приватизации объектов теплоснабжения, расположенных в пгт. Никель, для приема-передачи в государственную собственность Мурманской области с последующей передачей в уставный капитал АО "МЭС": Проводятся кадастровые работы по объединению всех участков тепловых сетей в единый комплекс и изготовлению комплекта актуальной технической документации (технический план и технический паспорт на комплекс) и внесение изменений в сведения ЕГРН (работы выполняются по договору с ООО "ГЕОСЕТЬ"). Договор заключен на сумму 590,0 тыс. руб., аванс не предусмотрен). ООО "ГЕОСЕТЬ" разработана схема сетей тепловых сетей, АО "МЭС" выявлены замечания по схеме, 26.03.2024 схема отправлена на доработку в ООО "ГЕОСЕТЬ".  Проводятся кадастровые работы по составлению технической документации на объект – сети горячего водоснабжения (второй и четвертый подъем) (работы выполняются по договору с ООО "ГЕОСЕТЬ". Договор заключен на сумму 285,0 тыс. руб. , аванс не предусмотрен). ООО "ГЕОСЕТЬ" разработана схема сетей горячего водоснабжения, АО "МЭС" выявлены замечания по схеме, 26.03.2024 схема отправлена на доработку в ООО "ГЕОСЕТЬ".
Администрация Печенгского муниц округа на 01.05.2024: ООО "ГЕОСЕТЬ" доработана схема сетей тепловых сетей с учетом замечаний АО "МЭС". Проводятся кадастровые работы по составлению технической документации на объект – сети горячего водоснабжения (второй и четвертый подъем) (работы выполняются по договору с ООО "ГЕОСЕТЬ". Договор заключен на сумму 285,0 тыс. руб. , аванс не предусмотрен). ООО "ГЕОСЕТЬ" разработана схема сетей горячего водоснабжения, схема доработана  ООО "ГЕОСЕТЬ" с учетом замечаний АО "МЭС". 26.04.2024 документы поданы в Росреестр для постановки на кадастровый учет. 
Администрация Печенгского муниц округа на 01.06.2024:  Продолжаются работы по приватизации объектов теплоснабжения, расположенных в пгт. Никель, для приема-передачи в государственную собственность Мурманской области с последующей передачей в уставный капитал АО "МЭС": Проведены кадастровые работы по объединению всех участков тепловых сетей в единый комплекс и изготовлению комплекта актуальной технической документации (технический план и технический паспорт на комплекс) и внесение изменений в сведения ЕГРН (работы выполнены по договору с ООО "ГЕОСЕТЬ"). ООО "ГЕОСЕТЬ" разработана схема сетей тепловых сетей. 08.05.2024 тепловая трасса поставлена на кадастровый учет с одновременной регистрацией права муниципальной собственности на нее.  Работы выполнены по договору в полном объеме 13.05.2024. Техническая документация подготовлена. Оплата по договору в размере 590,0 тыс. руб. планируется в начале июня 2024 года. Проведены  кадастровые работы по составлению технической документации на объект – сети горячего водоснабжения (второй и четвертый подъем) (работы выполнены по договору с ООО "ГЕОСЕТЬ"). ООО "ГЕОСЕТЬ" разработана схема сетей горячего водоснабжения. 07.05.2024 сети ГВС поставлены на кадастровый учет с одновременной регистрацией права муниципальной собственности на них. Работы выполнены  в полном объеме 13.05.2024, техническая документация подготовлена. Работы по договору в размере 285,0 тыс. руб. оплачены 31.05.2024. Проводятся работы по оформлению права пользования земельными участками под тепловыми сетями - публичный сервитут: 18.03.2024 заключен договор № 1096-Д с ООО "Карелгеоком" на выполнение работ по описанию публичного сервитута с целью размещения сетей теплоснабжения на земельных участках, расположенных в пгт. Никель. Цена договора 185,0 тыс. руб., аванс не предусмотрен.   Сроки выполнения работ по договору - до 13.05.2024. ООО "Карелгеоком" были приостановлены работы по договору в связи с тем, что ООО "ГЕОСЕТЬ" затянуло выполнение кадастровых работ по объединению всех участков тепловых сетей в единый комплекс и изготовлению комплекта актуальной технической документации (технический план и технический паспорт на комплекс) и внесение изменений в сведения ЕГРН. Мероприятие "Согласование перечня имущества, предлагаемого для передачи в государственную собственность Мурманской области" будет выполнено после окончания проведения работ на сети теплоснабжения по ул. Мира в пгт. Никель. В рамках подготовки к зиме по ремонту данной сети объявлен отбор поставщиков в соответствии с 44-ФЗ 29.05.2024. Итоги торгов - 11.06.2024.
Администрация Печенгского муниц округа на 01.07.2024: Продолжаются работы по приватизации объектов теплоснабжения, расположенных в пгт. Никель, для приема-передачи в государственную собственность Мурманской области с последующей передачей в уставный капитал АО "МЭС": Проведены кадастровые работы по объединению всех участков тепловых сетей в единый комплекс и изготовлению комплекта актуальной технической документации (технический план и технический паспорт на комплекс) и внесение изменений в сведения ЕГРН (работы выполнены по договору с ООО "ГЕОСЕТЬ"). ООО "ГЕОСЕТЬ" разработана схема тепловых сетей. 08.05.2024 тепловая трасса поставлена на кадастровый учет с одновременной регистрацией права муниципальной собственности на нее.  Работы выполнены по договору в полном объеме 13.05.2024. Техническая документация подготовлена. Оплата по договору в размере 590,0 тыс. руб. осуществлена 03.06.2024 года. Проведены работы по оформлению права пользования земельными участками под тепловыми сетями - публичный сервитут: 18.03.2024 заключен договор № 1096-Д с ООО "Карелгеоком" на выполнение работ по описанию публичного сервитута с целью размещения сетей теплоснабжения на земельных участках, расположенных в пгт. Никель. Цена договора 185,0 тыс. руб., аванс не предусмотрен.  Работы выполнены в полном объеме, оплачены 20.06.2024 в размере 185,0 тыс. руб. 28.06.2024 извещение о публичном сервитуте размещено в печатном издании "Печенга". Мероприятие "Согласование перечня имущества, предлагаемого для передачи в государственную собственность Мурманской области" будет выполнено после окончания проведения работ на сети теплоснабжения по ул. Мира в пгт. Никель. В рамках подготовки к зиме по ремонту данной сети заключен контракт от 19.06.6024 № 0149200002324003487 на выполнение работ по КР 3 зоны теплоснабжения и ГВС и наружной водопроводной сети. Подрядчик ИП Харитонов М.Н. Цена МК 34 488 059,51 руб. (МБ). Предусмотрен аванс 10 346 417,85 руб. Сроки исполнения МК: с 19.06 по 15.08.2024. 25.06.2024 выплачен аванс в размере 10 346 417,85 руб.
АНО "Центр социальных проектов "Вторая школа" на 01.07.2024: Актуализированная на 2024 год схема теплоснабжения Печенгского муниципального округа на период до 2032 года утверждена Постановлением №2035 Администрации Печенгского муниципального округа от 28.12.2023 г.
АО Корпорация развития МО на 01.11.2022: Ожидается получение финансовой модели по проекту от ООО "ИнСистем"  до 01.12.2022. 
АО Корпорация развития МО на 01.12.2022: ООО "ИнСистем" после внутренней оценки отказалось от реализации проекта из-за невыгодных экономических условий проекта.
АО Корпорация развития МО на 01.01.2023: Решается вопрос по поиску нового инвестора.
АО Корпорация развития МО на 01.02.2023: Администрацией Печенгского муниципального округа подготовлено письмо  в адрес АО "Мурманэнергосбыт"  с предложением о передаче имущества (котельной), находящейся в собственности  ООО "Никельская теплоснабжающая организация" в АО "Мурманэнергосбыт" (находится на подписи Главы Печенгского муниципального округа, не направлено).      
АО Корпорация развития МО на 01.03.2023: Направлено письмо в адрес АО "Мурманэнергосбыт" (копия в Министерство энергетики и жилищно-коммунального хозяйства Мурманской области) (исх. от 08.02.2023 № 826) с предложением о передаче имущества в собственность АО "Мурманэнергосбыт", а также в качестве альтернативы предлагается рассмотреть два дополнительных варианта возможности передачи котельной, находящейся в пгт. Никель, в собственность АО "Мурманэнергосбыт". По состоянию на 28.02.2023 ответ от АО "Мурманэнергосбыт" не получен.                                                                                                     
АО Корпорация развития МО на 01.04.2023: По итогам совещания под председательством ГМО  (протокол совещания Губернатора Мурманской области от 03.03.2023) принято решение передать котельную в областную собственность для дальнейшей передачи в УК МЭС. Получен ответ от АО "Мурманэнергосбыт" о совершении сделок с учетом требований действующего законодательства. 
По состоянии на 31.03.2023 проводится инвентаризация.
Корпорация развития МО на 01.05.2023: В адрес АНО "Центр социальных проектов "Вторая школа" направлено техническое задание для поиска подрядчика для заключения договора по актуализации схемы теплоснабжения Печенгского муниципального округа Мурманской области до 2032 года. 05.05.2023 планируется проведение совещания по передаче имущественного комплекса котельной АО "Мурманэнергосбыт".
Корпорация развития МО на 01.06.2023: АНО "Центр социальных проектов "Вторая школа" осуществляет работу по заключению договора с подрядчиком. 05.05.2023 проведено совещание по вопросам приема-передачи объектов теплоснабжения, расположенных в пгт.Никель. Во исполнение протокола совещания в комитет по управлению имуществом администрации Печенгского округа 31.05.2023 поступило предложение от АО "МЭС" по установлению границ земельного участка для проведения межевания.
Корпорация развития МО на 01.07.2023: заключен трехсторонний договор от 22.06.2023 №1-0206-23 между администрацией Печенгского муниципального округа (заказчик), ООО "СЗЦЭиК" исполнитель) и АНО "Центр социальных проектов проектов Печенгского района "Вторая школа" (плательщик) на оказание услуг по актуализации схемы теплоснабжения Печенгского муниципального округа Мурманской области на период до 2032 года (актуализация на 2024 год). Срок оказания услуг: до 02.10.2023. Стоимость услуг по договору: 450 000,00 руб. По договору предусмотрен аванс - 30% (135 000,00 руб.) от общей стоимости услуг. Комитетом по управлению имуществом администрации Печенгского муниципального округа (далее - КУИ) определен подрядчик (ООО "Карелгеоком") для выполнения работ по формированию земельного участка для размещения имущественного комплекса котельной пгт. Никель Печенгского района Мурманской обл. путем раздела земельного участка с кадастровым номером 51:03:0000000:8743 с постановкой на кадастровый учет и предоставлением межевого плана. Ведутся работы по заключению договора на выполнение вышеуказанных работ. Проект договора направлен подрядчику на подписание. Ориентировочная дата заключения договора 03.07.2023.  
Корпорация развития МО на 01.08.2023: Выполняются работы по трехстороннему договору от 22.06.2023 №1-0206-23  на оказание услуг по актуализации схемы теплоснабжения Печенгского муниципального округа Мурманской области на период до 2023 года (актуализация на 2024 год). КУИ администрации Печенгского муниципального округа заключен договор на выполнение работ по формированию земельного участка для размещения имущественного комплекса котельной пгт. Никель Печенгского района Мурманской обл. путем раздела земельного участка с кадастровым номером 51:03:0000000:8743 с постановкой на кадастровый учет и предоставлением межевого плана. Подрядчик по договору - ООО "Карелгеоком". Подрядчиком разработана схема земельного участка. Осуществляются работы по постановке земельного участка на кадастровый учет.
Корпорация развития МО на 01.09.2023: продолжаются работы по трехстороннему договору от 22.06.2023 №1-0206-23  на оказание услуг по актуализации схемы теплоснабжения Печенгского муниципального округа Мурманской области на период до 2023 года (актуализация на 2024 год). Подрядчиком (ООО "Карелгеоком") выполнены работы по формированию земельного участка для размещения имущественного комплекса котельной пгт. Никель Печенгского района Мурманской обл. путем раздела земельного участка с кадастровым номером 51:03:0000000:8743 с постановкой на кадастровый учет и предоставлением межевого плана (договор заключен с КУИ администрации Печенгского муниципального округа). Произведена оплата по договору в размере 35000 руб. 
Корпорация развития МО на 01.10.2023: От проектировщика ООО "СК "Вертикаль" поступил проект доп. соглашения на внесение изменений в договор.
Корпорация развития МО на 01.11.2023: АНО "Центр социальных проектов "Вторая школа" с ООО "СК Вертикаль" 16.10.2023 заключено дополнительное соглашение об изменении сроков выполнения работ по договору от 04.10.2022 №В-1. ПСД разработана на 100 %, проходит государственную экспертизу. 
Корпорация развития МО на 01.12.2023: Схема теплоснабжения Печенгского муниципального округа разработана исполнителем по трехстороннему договору от 22.06.2023 №1-0206-23 и передана администрацией Печенгского муниципального округа на согласование ресурсоснабжающим организациям (АО "МЭС", ООО "Промвоенстрой", ПАО "ТГК №1").
Корпорация развития МО на 01.01.2024: 22.12.2023 проведены публичные слушания по проекту "Схема теплоснабжения Печенгского муниципального округа Мурманской области на период до 2032 года (актуализация на 2024 год)". Актуализированная схема теплоснабжения утверждена постановлением администрации Печенгского муниципального округа от 28.12.2023 №2035.
Корпорация развития МО на 01.02.2024: Проводятся работы по приватизации объектов теплоснабжения, расположенных в пгт. Никель, для приема-передачи в государственную собственность Мурманской области с последующей передачей в уставный капитал АО "МЭС": Проведены кадастровые работы в отношении ЗУ 51:03:0000000:8743, внесены данные в ЕГРН. Заключен и зарегистрирован договор аренды между ООО "НТО" и АО "МЭС" (срок действия до 31.12.2028 года). Осуществлена передача имущества в муниципальную казну от ООО "НТО", осуществлена регистрация перехода права собственности на имущество. Проведены кадастровые работы по уточнению состава объекта и изготовлению комплекта актуальной технической документации (технический план и технический паспорт) в отношении сооружения «Расходный склад мазута, расширение мазутного хозяйства», КН 51:03:0000000:4164, сведения внесены в ЕГРН. Проводятся кадастровые работы по объединению всех участков тепловых сетей в единый комплекс и изготовлению комплекта актуальной технической документации (технический план и технический паспорт на комплекс) и внесение изменений в сведения ЕГРН (работы выполняются по договору с ООО "ГЕОСЕТЬ",  ориентировочная дата выполнения работ 29.03.2024. Договор заключен на сумму 590,0 тыс. руб., аванс не предусмотрен). Проводятся кадастровые работы по составлению технической документации на объект – сети горячего водоснабжения (второй и четвертый подъем) (работы выполняются по договору с ООО "ГЕОСЕТЬ",  ориентировочная дата выполнения работ 29.03.2024. Договор заключен на сумму 285,0 тыс. руб. , аванс не предусмотрен). Выполнены работы по подготовке технических паспортов объектов – Баки аккумуляторные (работы выполнены по договору с ООО "ГЕОСЕТЬ", сумма договора - 40,0 тыс. руб.., оплачено 28.12.2023).
Корпорация развития МО на 01.04.2024: Выполняются мероприятия по подготовке для передачи объектов теплоснабжения, расположенных в пгт. Никель, в государственную собственность Мурманской области в целях последующей передачи в уставный капитал АО "МЭС". Проводятся кадастровые работы по объединению всех участков тепловых сетей в единый комплекс, изготовлению комплекта актуальной технической документации (технический план и технический паспорт на комплекс) и внесение изменений в сведения ЕГРН (работы выполняются по договору с ООО "ГЕОСЕТЬ". Договор заключен на сумму 590,0 тыс. руб., аванс не предусмотрен). ООО "ГЕОСЕТЬ" подготовило схему тепловых сетей и проводит работу по устранению замечаний АО "МЭС".
Корпорация развития МО на 01.05.2024: Проводятся работы по приватизации объектов теплоснабжения, расположенных в пгт. Никель, для приема-передачи в государственную собственность Мурманской области с последующей передачей в уставный капитал АО "МЭС". ООО "ГЕОСЕТЬ" доработана схема сетей тепловых сетей с учетом замечаний АО "МЭС". 26.04.2024 документы поданы в Росреестр для постановки на кадастровый учет. Проводятся кадастровые работы по составлению технической документации на объект – сети горячего водоснабжения (второй и четвертый подъем) (работы выполняются по договору с ООО "ГЕОСЕТЬ". Договор заключен на сумму 285,0 тыс. руб. , аванс не предусмотрен). ООО "ГЕОСЕТЬ" доработана схема сетей горячего водоснабжения с учетом замечаний АО "МЭС". 26.04.2024 документы поданы в Росреестр для постановки на кадастровый учет. 
Корпорация развития МО на 01.06.2024: Продолжаются работы по приватизации объектов теплоснабжения, расположенных в пгт. Никель, для приема-передачи в государственную собственность Мурманской области с последующей передачей в уставный капитал АО "МЭС": Проведены кадастровые работы по объединению всех участков тепловых сетей в единый комплекс и изготовлению комплекта актуальной технической документации (технический план и технический паспорт на комплекс) и внесение изменений в сведения ЕГРН (работы выполнены по договору с ООО "ГЕОСЕТЬ"). ООО "ГЕОСЕТЬ" разработана схема сетей тепловых сетей. 08.05.2024 тепловая трасса поставлена на кадастровый учет с одновременной регистрацией права муниципальной собственности на нее.  Работы выполнены по договору в полном объеме 13.05.2024. Техническая документация подготовлена. Оплата по договору в размере 590,0 тыс. руб. планируется в начале июня 2024 года. Проведены  работы по проведению кадастровых работ по составлению технической документации на объект – сети горячего водоснабжения (второй и четвертый подъем) (работы выполнены по договору с ООО "ГЕОСЕТЬ"). ООО "ГЕОСЕТЬ" разработана схема сетей горячего водоснабжения. 07.05.2024 сети ГВС поставлены на кадастровый учет с одновременной регистрацией права муниципальной собственности на них. Работы выполнены  в полном объеме 13.05.2024, техническая документация подготовлена. Работы по договору в размере 285,0 тыс. руб. оплачены 31.05.2024.
Проводятся работы по оформлению права пользования земельными участками под тепловыми сетями - публичный сервитут: 18.03.2024 заключен договор № 1096-Д с ООО "Карелгеоком" на выполнение работ по описанию публичного сервитута с целью размещения сетей теплоснабжения на земельных участках, расположенных в пгт. Никель. Цена договора 185,0 тыс. руб., аванс не предусмотрен.   Сроки выполнения работ по договору - до 13.05.2024. ООО "Карелгеоком" были приостановлены работы по договору в связи с тем, что ООО "ГЕОСЕТЬ" затянуло выполнение работ по договору на проведение кадастровых работ по объединению всех участков тепловых сетей в единый комплекс и изготовлению комплекта актуальной технической документации (технический план и технический паспорт на комплекс) и внесение изменений в сведения ЕГРН. Мероприятие "Согласование перечня имущества, предлагаемого для передачи в государственную собственность Мурманской области" будет выполнено после окончания проведения работ на сети теплоснабжения по ул. Мира в пгт. Никель. В рамках подготовки к зиме по ремонту данной сети объявлен отбор поставщиков в соответствии с 44-ФЗ 29.05.2024. Итоги торгов 11.06.2024.
Корпорация развития МО на 01.07.2024: Проведены работы по оформлению права пользования земельными участками под тепловыми сетями - публичный сервитут. Работы выполнены в полном объеме, оплачены 20.06.2024 в размере 185,0 тыс. руб. 28.06.2024 извещение о публичном сервитуте размещено в печатном издании "Печенга". Мероприятие "Согласование перечня имущества, предлагаемого для передачи в государственную собственность Мурманской области" будет выполнено после окончания проведения работ на сети теплоснабжения по ул. Мира в пгт. Никель. </t>
  </si>
  <si>
    <r>
      <t xml:space="preserve">МИНЭНЕРГО и Администрация Печенгского муниц округа на 01.08.2022: </t>
    </r>
    <r>
      <rPr>
        <sz val="8"/>
        <rFont val="Arial"/>
        <family val="2"/>
        <charset val="204"/>
      </rPr>
      <t>ведется процесс заключения договора на проектирование (трехсторонний договор между АНО "Центр социальных проектов "Вторая школа", администрация, ООО "Промбезопасность") . Откорректирована схема водоснабжения. Совместно с АО Корпорация развития Мурманской области ведется поиск инвесторов. Процесс заключения договора приостановлен в связи с возникшими новыми требованиями. Администрацией составлено техническое задание, согласовано с АО КГМК, направлено в АНО Вторая школа для поиска подрядчика (проектирование до 30.12). На 01.08.2022 - поиск подрядчика продолжается.</t>
    </r>
    <r>
      <rPr>
        <u/>
        <sz val="8"/>
        <rFont val="Arial"/>
        <family val="2"/>
        <charset val="204"/>
      </rPr>
      <t xml:space="preserve">
Администрация Печенгского муниц округа на 01.09.2022: </t>
    </r>
    <r>
      <rPr>
        <sz val="8"/>
        <rFont val="Arial"/>
        <family val="2"/>
        <charset val="204"/>
      </rPr>
      <t xml:space="preserve"> АНО "Центр социальных проектов "Вторая школа" определен подрядчик, проводится работа по заключению договора с подрядчиком.
</t>
    </r>
    <r>
      <rPr>
        <u/>
        <sz val="8"/>
        <rFont val="Arial"/>
        <family val="2"/>
        <charset val="204"/>
      </rPr>
      <t xml:space="preserve">Администрация Печенгского муниц округа на 01.10.2022: </t>
    </r>
    <r>
      <rPr>
        <sz val="8"/>
        <rFont val="Arial"/>
        <family val="2"/>
        <charset val="204"/>
      </rPr>
      <t xml:space="preserve">актуализировано техническое задание, ведется работа по заключению договора на проектирование (ориентировочный срок заключения договора до 10.10.2022).
</t>
    </r>
    <r>
      <rPr>
        <u/>
        <sz val="8"/>
        <rFont val="Arial"/>
        <family val="2"/>
        <charset val="204"/>
      </rPr>
      <t xml:space="preserve">Администрация Печенгского муниц округа на 01.11.2022: </t>
    </r>
    <r>
      <rPr>
        <sz val="8"/>
        <rFont val="Arial"/>
        <family val="2"/>
        <charset val="204"/>
      </rPr>
      <t xml:space="preserve">заключен договор на выполнение работ по инженерным изысканиям от 04.10.2022 № В-1. Ведутся геологические и геодезические работы. 
</t>
    </r>
    <r>
      <rPr>
        <u/>
        <sz val="8"/>
        <rFont val="Arial"/>
        <family val="2"/>
        <charset val="204"/>
      </rPr>
      <t>Администрация Печенгского муниц округа на 01.01.2023:</t>
    </r>
    <r>
      <rPr>
        <sz val="8"/>
        <rFont val="Arial"/>
        <family val="2"/>
        <charset val="204"/>
      </rPr>
      <t xml:space="preserve"> продолжается выполнение работ по инженерным изысканиям (срок выполнения работ - 190 дней с даты заключения договора от 04.10.2022 № В-1) без учета прохождения государственной экспертизы).   
</t>
    </r>
    <r>
      <rPr>
        <u/>
        <sz val="8"/>
        <rFont val="Arial"/>
        <family val="2"/>
        <charset val="204"/>
      </rPr>
      <t xml:space="preserve">Администрация Печенгского муниц округа на 01.02.2023-01.03.2023: </t>
    </r>
    <r>
      <rPr>
        <sz val="8"/>
        <rFont val="Arial"/>
        <family val="2"/>
        <charset val="204"/>
      </rPr>
      <t>продолжается выполнение работ по договору от 04.10.2022 №В-1, заключенному АНО "Центр социальных проектов "Вторая школа" на выполнение инженерных изысканий и разработке проектно-сметной документации по объекту: "Реконструкция водовода от озера Лучломполо к хозяйственно-питьевым резервуарам".  Требования к выделению этапов реконструкции объекта: требуется выделить два этапа, 1 этап - реконструкция водовода, 2 этап - строительство насосной станции повышения давления. Требования к основным технико-экономическим показателям объекта: устройство камеры в точке присоединения к существующему водозабору озера Лучломполо; строительство водовода в двухтрубном исполнении из труб SDR ПНД ПЭ по ГОСТ 18599-2001 "Трубы напорные из полиэтилена. Технические условия", протяженностью ориентировочно 7750 м; установка насосной станции повышения давления; планируемая производственная мощность - построенной сети водоснабжения - определяется проектом по согласованию с заказчиком.</t>
    </r>
    <r>
      <rPr>
        <u/>
        <sz val="8"/>
        <rFont val="Arial"/>
        <family val="2"/>
        <charset val="204"/>
      </rPr>
      <t xml:space="preserve">                                                                                                                                                           
Администрация Печенгского муниц округа на  01.04.2023: </t>
    </r>
    <r>
      <rPr>
        <sz val="8"/>
        <rFont val="Arial"/>
        <family val="2"/>
        <charset val="204"/>
      </rPr>
      <t xml:space="preserve">продолжается выполнение работ по договору от 04.10.2022 №В-1. Работы выполнены на 70%.
</t>
    </r>
    <r>
      <rPr>
        <u/>
        <sz val="8"/>
        <rFont val="Arial"/>
        <family val="2"/>
        <charset val="204"/>
      </rPr>
      <t xml:space="preserve">Администрация Печенгского муниц округа на  01.05.2023: </t>
    </r>
    <r>
      <rPr>
        <sz val="8"/>
        <rFont val="Arial"/>
        <family val="2"/>
        <charset val="204"/>
      </rPr>
      <t xml:space="preserve">продолжается выполнение работ по договору от 04.10.2022 №В-1. Работы выполнены на 90%.
</t>
    </r>
    <r>
      <rPr>
        <u/>
        <sz val="8"/>
        <rFont val="Arial"/>
        <family val="2"/>
        <charset val="204"/>
      </rPr>
      <t>Администрация Печенгского муниц округа на 01.06.2023:</t>
    </r>
    <r>
      <rPr>
        <sz val="8"/>
        <rFont val="Arial"/>
        <family val="2"/>
        <charset val="204"/>
      </rPr>
      <t xml:space="preserve"> продолжаются работы по договору от 04.10.2022 № В-1, работы выполнены на 93%.</t>
    </r>
    <r>
      <rPr>
        <u/>
        <sz val="8"/>
        <rFont val="Arial"/>
        <family val="2"/>
        <charset val="204"/>
      </rPr>
      <t xml:space="preserve">
Администрация Печенгского муниц округа на 01.07.2023: </t>
    </r>
    <r>
      <rPr>
        <sz val="8"/>
        <rFont val="Arial"/>
        <family val="2"/>
        <charset val="204"/>
      </rPr>
      <t>продолжаются работы по договору от 04.10.2022 № В-1, работы выполнены на 94%.</t>
    </r>
    <r>
      <rPr>
        <u/>
        <sz val="8"/>
        <rFont val="Arial"/>
        <family val="2"/>
        <charset val="204"/>
      </rPr>
      <t xml:space="preserve">
Администрация Печенгского муниц округа на  01.08.2023: </t>
    </r>
    <r>
      <rPr>
        <sz val="8"/>
        <rFont val="Arial"/>
        <family val="2"/>
        <charset val="204"/>
      </rPr>
      <t>проектировщиком ООО "СК Вертикаль" разработана проектная документация. Ресурсоснабжающей организацией МУП "Сети Никеля" выявлены недостатки. Замечания направлены проектировщику для устранения недостатков .</t>
    </r>
    <r>
      <rPr>
        <u/>
        <sz val="8"/>
        <rFont val="Arial"/>
        <family val="2"/>
        <charset val="204"/>
      </rPr>
      <t xml:space="preserve">
Администрация Печенгского муниц округа на 01.09.2023: Проектировщик продолжает работу по устранению замечаний.
Администрация Печенгского муниц округа на  01.10.2023: </t>
    </r>
    <r>
      <rPr>
        <sz val="8"/>
        <rFont val="Arial"/>
        <family val="2"/>
        <charset val="204"/>
      </rPr>
      <t>От проектировщика ООО "СК "Вертикаль" поступил проект доп. соглашения на внесение изменений в договор</t>
    </r>
    <r>
      <rPr>
        <u/>
        <sz val="8"/>
        <rFont val="Arial"/>
        <family val="2"/>
        <charset val="204"/>
      </rPr>
      <t xml:space="preserve">.
Администрация Печенгского муниц округа на  01.11.2023: </t>
    </r>
    <r>
      <rPr>
        <sz val="8"/>
        <rFont val="Arial"/>
        <family val="2"/>
        <charset val="204"/>
      </rPr>
      <t xml:space="preserve">АНО "Центр социальных проектов "Вторая школа" с ООО "СК Вертикаль" 16.10.2023 заключено дополнительное соглашение об изменении сроков выполнения работ по договору от 04.10.2022 №В-1 (срок выполнения работ составляет 190 дней без учета срока прохождения экспертизы ПД в части проверки достоверности определения сметной стоимости). ПСД разработана на 100 %, проходит государственную экспертизу. </t>
    </r>
    <r>
      <rPr>
        <u/>
        <sz val="8"/>
        <rFont val="Arial"/>
        <family val="2"/>
        <charset val="204"/>
      </rPr>
      <t xml:space="preserve">
Администрация Печенгского муниц округа на 01.12.2023:</t>
    </r>
    <r>
      <rPr>
        <sz val="8"/>
        <rFont val="Arial"/>
        <family val="2"/>
        <charset val="204"/>
      </rPr>
      <t xml:space="preserve"> ПД загружена на экспертизу в части проверки достоверности определения сметной стоимости, получены первые замечания, проектировщик (ООО "СК Вертикаль") устраняет замечания экспертизы. </t>
    </r>
    <r>
      <rPr>
        <u/>
        <sz val="8"/>
        <rFont val="Arial"/>
        <family val="2"/>
        <charset val="204"/>
      </rPr>
      <t xml:space="preserve">
Администрация Печенгского муниц округа на 01.01.2024: </t>
    </r>
    <r>
      <rPr>
        <sz val="8"/>
        <rFont val="Arial"/>
        <family val="2"/>
        <charset val="204"/>
      </rPr>
      <t>продолжаются работы по проведению экспертизы в части проверки достоверности определения сметной стоимости.</t>
    </r>
    <r>
      <rPr>
        <u/>
        <sz val="8"/>
        <rFont val="Arial"/>
        <family val="2"/>
        <charset val="204"/>
      </rPr>
      <t xml:space="preserve">
</t>
    </r>
    <r>
      <rPr>
        <sz val="8"/>
        <rFont val="Arial"/>
        <family val="2"/>
        <charset val="204"/>
      </rPr>
      <t>Администрация Печенгского муниц округа на 01.02.2024: 31.01.2024 администрацией Печенгского округа получено положительное заключение на достоверность определения сметной стоимости и ПСД по объекту "Реконструкция водовода от озера Лучломполо к хозяйственно-питьевым резервуарам". Администрация Печенгского округа ведет работу с Министерством энергетики и ЖКХ Мурманской области о выделении денежных средств на реализацию проекта (стоимость проекта согласно разработанной ПСД - 275278,86 тыс. руб.).</t>
    </r>
    <r>
      <rPr>
        <u/>
        <sz val="8"/>
        <rFont val="Arial"/>
        <family val="2"/>
        <charset val="204"/>
      </rPr>
      <t xml:space="preserve">
Администрация Печенгского муниц округа на 01.04.2024-01.06.2024: </t>
    </r>
    <r>
      <rPr>
        <sz val="8"/>
        <rFont val="Arial"/>
        <family val="2"/>
        <charset val="204"/>
      </rPr>
      <t xml:space="preserve">администрацией Печенгского округа направлено письмо от 29.02.2024 в Минэнерго и ЖКХ Мурманской области  о рассмотрении возможности включения реализации проекта по объекту "Реконструкция водовода от озера Лучломполо к хозяйственно-питьевым резервуарам" в федеральную и региональную программы «Повышение качества питьевого водоснабжения Мурманской области в рамках реализации федерального проекта «Чистая вода». Получен ответ от Минэнерго и ЖКХ Мурманской области по вопросу.  ФП "Чистая вода" завершается в 2024 году. Вопрос продления сроков ФП "Чистая вода" находится на рассмотрении Министерства строительства и ЖКХ РФ. В связи с тем, что отсутствует информация о продлении ФП "Чистая вода" после 2024 года, на текущий момент включить вышеуказанный объект в Региональную программу, не представляется возможным. В случае выделения федерального финансирования, с целью своевременной подготовки заявки об участии в распределении субсидий из ФБ бюджетам субъектов РФ, на софинансирование мероприятий, предусмотренных гос. программами субъектов РФ, администрации Печ. округа рекомендовано подготовить и направить в адрес Минэнерго и ЖКХ Мурманской области пакет документов. Администрация Печенгского округа направила пакет документов в Минэнерго и ЖКХ Мурманской области (исх. от 15.03.2024 №1504). 
Администрация Печенгского муниц округа на 01.07.2024: проводится работа по заполнению заявки в Минэнерго МО.
АНО "Центр социальных проектов "Вторая школа" на 01.07.2024: начаты работы по проведению предпроектного исследования и подсчет стоимости выполнения проектно-изыскательных работ.
</t>
    </r>
    <r>
      <rPr>
        <u/>
        <sz val="8"/>
        <rFont val="Arial"/>
        <family val="2"/>
        <charset val="204"/>
      </rPr>
      <t xml:space="preserve">
АО Корпорация развития МО на 01.11.2022: </t>
    </r>
    <r>
      <rPr>
        <sz val="8"/>
        <rFont val="Arial"/>
        <family val="2"/>
        <charset val="204"/>
      </rPr>
      <t xml:space="preserve">Проводится процедура конкурсного управления в отношении МУП "Сети Никеля", на балансе которого находятся сети водоснабжения и водоотведения. </t>
    </r>
    <r>
      <rPr>
        <u/>
        <sz val="8"/>
        <rFont val="Arial"/>
        <family val="2"/>
        <charset val="204"/>
      </rPr>
      <t xml:space="preserve">
АО Корпорация развития МО на 01.12.2022: </t>
    </r>
    <r>
      <rPr>
        <sz val="8"/>
        <rFont val="Arial"/>
        <family val="2"/>
        <charset val="204"/>
      </rPr>
      <t xml:space="preserve">Конкурсный управляющий направил в Арбитражный суд исковое заявление о взыскании суммы за негативное воздействие в размере 50 млн. руб. В случае взыскания данной суммы конкурсное управление может быть прекращено. </t>
    </r>
    <r>
      <rPr>
        <u/>
        <sz val="8"/>
        <rFont val="Arial"/>
        <family val="2"/>
        <charset val="204"/>
      </rPr>
      <t xml:space="preserve">
АО Корпорация развития МО на 01.01.2023: </t>
    </r>
    <r>
      <rPr>
        <sz val="8"/>
        <rFont val="Arial"/>
        <family val="2"/>
        <charset val="204"/>
      </rPr>
      <t>Конкурсное производство установлено сроком до декабря 2023 г. Взыскание суммы за негативное воздействие в процессе рассмотрения Арбитражным судом Мурманской области. Ориентировочный срок инженерных изысканий - март 2023 г.</t>
    </r>
    <r>
      <rPr>
        <u/>
        <sz val="8"/>
        <rFont val="Arial"/>
        <family val="2"/>
        <charset val="204"/>
      </rPr>
      <t xml:space="preserve">
АО Корпорация развития МО на 01.02.2023:</t>
    </r>
    <r>
      <rPr>
        <sz val="8"/>
        <rFont val="Arial"/>
        <family val="2"/>
        <charset val="204"/>
      </rPr>
      <t xml:space="preserve"> продолжается выполнение работ по инженерным изысканиям по договору от 04.10.2022 № В-1, заключенному АНО "Центр социальных проектов "Вторая школа". Взыскание суммы за негативное воздействие в процессе рассмотрения Арбитражным судом Мурманской области (дело № А42-8569/2022).
</t>
    </r>
    <r>
      <rPr>
        <u/>
        <sz val="8"/>
        <rFont val="Arial"/>
        <family val="2"/>
        <charset val="204"/>
      </rPr>
      <t xml:space="preserve">АО Корпорация развития МО на 01.03.2023: </t>
    </r>
    <r>
      <rPr>
        <sz val="8"/>
        <rFont val="Arial"/>
        <family val="2"/>
        <charset val="204"/>
      </rPr>
      <t xml:space="preserve">продолжается выполнение работ по инженерным изысканиям по договору от 04.10.2022 № В-1, заключенному АНО "Центр социальных проектов "Вторая школа". Взыскание суммы за негативное воздействие в процессе рассмотрения Арбитражным судом Мурманской области (дело № А42-8569/2022).     </t>
    </r>
    <r>
      <rPr>
        <u/>
        <sz val="8"/>
        <rFont val="Arial"/>
        <family val="2"/>
        <charset val="204"/>
      </rPr>
      <t xml:space="preserve">                                                                                                                         
АО Корпорация развития МО на 01.04.2023: </t>
    </r>
    <r>
      <rPr>
        <sz val="8"/>
        <rFont val="Arial"/>
        <family val="2"/>
        <charset val="204"/>
      </rPr>
      <t xml:space="preserve">продолжается выполнение работ по договору от 04.10.2022 №В-1. Работы выполнены на 70%. </t>
    </r>
    <r>
      <rPr>
        <u/>
        <sz val="8"/>
        <rFont val="Arial"/>
        <family val="2"/>
        <charset val="204"/>
      </rPr>
      <t xml:space="preserve">
АО Корпорация развития МО на 01.05.2023:</t>
    </r>
    <r>
      <rPr>
        <sz val="8"/>
        <rFont val="Arial"/>
        <family val="2"/>
        <charset val="204"/>
      </rPr>
      <t xml:space="preserve"> продолжается выполнение работ по договору от 04.10.2022 №В-1. Работы выполнены на 90%. </t>
    </r>
    <r>
      <rPr>
        <u/>
        <sz val="8"/>
        <rFont val="Arial"/>
        <family val="2"/>
        <charset val="204"/>
      </rPr>
      <t xml:space="preserve">
АО Корпорация развития МО на 01.06.2023:</t>
    </r>
    <r>
      <rPr>
        <sz val="8"/>
        <rFont val="Arial"/>
        <family val="2"/>
        <charset val="204"/>
      </rPr>
      <t xml:space="preserve"> продолжаются работы по договору от 04.10.2022 № В-1, работы выполнены на 93%.</t>
    </r>
    <r>
      <rPr>
        <u/>
        <sz val="8"/>
        <rFont val="Arial"/>
        <family val="2"/>
        <charset val="204"/>
      </rPr>
      <t xml:space="preserve">
АО Корпорация развития МО на 01.07.2023:</t>
    </r>
    <r>
      <rPr>
        <sz val="8"/>
        <rFont val="Arial"/>
        <family val="2"/>
        <charset val="204"/>
      </rPr>
      <t xml:space="preserve"> продолжаются работы по договору от 04.10.2022 № В-1, работы выполнены на 94%.</t>
    </r>
    <r>
      <rPr>
        <u/>
        <sz val="8"/>
        <rFont val="Arial"/>
        <family val="2"/>
        <charset val="204"/>
      </rPr>
      <t xml:space="preserve">
АО Корпорация развития МО на 01.08.2023:</t>
    </r>
    <r>
      <rPr>
        <sz val="8"/>
        <rFont val="Arial"/>
        <family val="2"/>
        <charset val="204"/>
      </rPr>
      <t xml:space="preserve"> проектировщик ООО "СК Вертикаль" разработал проектную документацию. Ресурсоснабжающая организация МУП "Сети Никеля" ее рассмотрела и направила проектировщику замечания.</t>
    </r>
    <r>
      <rPr>
        <u/>
        <sz val="8"/>
        <rFont val="Arial"/>
        <family val="2"/>
        <charset val="204"/>
      </rPr>
      <t xml:space="preserve">
АО Корпорация развития МО на 01.09.2023: П</t>
    </r>
    <r>
      <rPr>
        <sz val="8"/>
        <rFont val="Arial"/>
        <family val="2"/>
        <charset val="204"/>
      </rPr>
      <t>роектировщик продолжает работу по устранению замечаний.</t>
    </r>
    <r>
      <rPr>
        <u/>
        <sz val="8"/>
        <rFont val="Arial"/>
        <family val="2"/>
        <charset val="204"/>
      </rPr>
      <t xml:space="preserve">
АО Корпорация развития МО на 01.10.2023</t>
    </r>
    <r>
      <rPr>
        <sz val="8"/>
        <rFont val="Arial"/>
        <family val="2"/>
        <charset val="204"/>
      </rPr>
      <t>:От проектировщика ООО "СК "Вертикаль" поступил проект доп. соглашения на внесение изменений в договор.</t>
    </r>
    <r>
      <rPr>
        <u/>
        <sz val="8"/>
        <rFont val="Arial"/>
        <family val="2"/>
        <charset val="204"/>
      </rPr>
      <t xml:space="preserve">
АО Корпорация развития МО на 01.11.2023:</t>
    </r>
    <r>
      <rPr>
        <sz val="8"/>
        <rFont val="Arial"/>
        <family val="2"/>
        <charset val="204"/>
      </rPr>
      <t xml:space="preserve"> АНО "Центр социальных проектов "Вторая школа" с ООО "СК Вертикаль" 16.10.2023 заключено дополнительное соглашение об изменении сроков выполнения работ по договору от 04.10.2022 №В-1. ПСД разработана на 100 %, проходит государственную экспертизу.</t>
    </r>
    <r>
      <rPr>
        <u/>
        <sz val="8"/>
        <rFont val="Arial"/>
        <family val="2"/>
        <charset val="204"/>
      </rPr>
      <t xml:space="preserve">
АО Корпорация развития МО на 01.12.2023: </t>
    </r>
    <r>
      <rPr>
        <sz val="8"/>
        <rFont val="Arial"/>
        <family val="2"/>
        <charset val="204"/>
      </rPr>
      <t xml:space="preserve">ПД загружена на экспертизу в части проверки достоверности определения сметной стоимости. Проектировщик (ООО "СК Вертикаль") устраняет замечания, выявленные в ходе проверки.
</t>
    </r>
    <r>
      <rPr>
        <u/>
        <sz val="8"/>
        <rFont val="Arial"/>
        <family val="2"/>
        <charset val="204"/>
      </rPr>
      <t>АО Корпорация развития МО на 01.01.2024:</t>
    </r>
    <r>
      <rPr>
        <sz val="8"/>
        <rFont val="Arial"/>
        <family val="2"/>
        <charset val="204"/>
      </rPr>
      <t xml:space="preserve"> Продолжаются работы по проведению экспертизы проектной документации в части проверки достоверности определения сметной стоимости.
</t>
    </r>
    <r>
      <rPr>
        <u/>
        <sz val="8"/>
        <rFont val="Arial"/>
        <family val="2"/>
        <charset val="204"/>
      </rPr>
      <t>АО Корпорация развития МО на 01.02.2024: 31.01.2024 а</t>
    </r>
    <r>
      <rPr>
        <sz val="8"/>
        <rFont val="Arial"/>
        <family val="2"/>
        <charset val="204"/>
      </rPr>
      <t>дминистрацией Печенгского округа получено положительное заключение на достоверность определения сметной стоимости и ПСД по объекту "Реконструкция водовода от озера Лучломполо к хозяйственно-питьевым резервуарам".</t>
    </r>
    <r>
      <rPr>
        <u/>
        <sz val="8"/>
        <rFont val="Arial"/>
        <family val="2"/>
        <charset val="204"/>
      </rPr>
      <t xml:space="preserve">
</t>
    </r>
    <r>
      <rPr>
        <sz val="8"/>
        <rFont val="Arial"/>
        <family val="2"/>
        <charset val="204"/>
      </rPr>
      <t>АО Корпорация развития МО на 01.04.2024-01.07.2024: Администрация Печенгского округа направила в Минэнерго и ЖКХ Мурманской области пакет документов по объекту "Реконструкция водовода от озера Лучломполо к хозяйственно-питьевым резервуарам" для участия в ФП "Чистая вода" (исх. от 15.03.2024 №1504). ФП "Чистая вода" завершается в 2024 году. В случае продления сроков ее действия заявка будет направлена в  Минстрой РФ для участия в распределении субсидий из ФБ.</t>
    </r>
  </si>
  <si>
    <r>
      <t xml:space="preserve">Регулярное автобусное сообщение по маршруту: Мурманск-Киркенес-Мурманск
</t>
    </r>
    <r>
      <rPr>
        <b/>
        <sz val="8"/>
        <rFont val="Arial"/>
        <family val="2"/>
        <charset val="204"/>
      </rPr>
      <t>ПРИОСТАНОВЛЕНО</t>
    </r>
  </si>
  <si>
    <t>Администрация Печенгского муниц округа: в 2022 году мероприятие приостановлено по причине введения ковидных ограничений и утверждением распоряжением Правительства РФ от 5 марта 2022 г. N 430-р Перечня иностранных государств и территорий, совершающих в отношении Российской Федерации, российских юридический лиц и физических лиц недружественные действия, который включает государство Норвегия-члена Европейского союза.</t>
  </si>
  <si>
    <r>
      <t xml:space="preserve">Проведение Дней российско-норвежского приграничного сотрудничества
</t>
    </r>
    <r>
      <rPr>
        <b/>
        <sz val="8"/>
        <rFont val="Arial"/>
        <family val="2"/>
        <charset val="204"/>
      </rPr>
      <t>ПРИОСТАНОВЛЕНО</t>
    </r>
  </si>
  <si>
    <r>
      <t xml:space="preserve">Развитие Центра социальных проектов "Вторая школа" в пгт Никель
</t>
    </r>
    <r>
      <rPr>
        <b/>
        <sz val="8"/>
        <rFont val="Arial"/>
        <family val="2"/>
        <charset val="204"/>
      </rPr>
      <t>ПРОДОЛЖАЕТСЯ</t>
    </r>
  </si>
  <si>
    <t>Администрация Печенгского муниц округа на 01.02.2023-01.11.2023: проектный офис на базе АНО  "Центр социальных проектов Печенгского округа "Вторая школа" функционирует.</t>
  </si>
  <si>
    <r>
      <t xml:space="preserve">Развитие событийной программы
</t>
    </r>
    <r>
      <rPr>
        <b/>
        <sz val="8"/>
        <rFont val="Arial"/>
        <family val="2"/>
        <charset val="204"/>
      </rPr>
      <t>ПРОДОЛЖАЕТСЯ</t>
    </r>
  </si>
  <si>
    <r>
      <rPr>
        <u/>
        <sz val="8"/>
        <rFont val="Arial"/>
        <family val="2"/>
        <charset val="204"/>
      </rPr>
      <t>Администрация Печенгского муниц округа на 01.08.2022:</t>
    </r>
    <r>
      <rPr>
        <sz val="8"/>
        <rFont val="Arial"/>
        <family val="2"/>
        <charset val="204"/>
      </rPr>
      <t xml:space="preserve"> проведены мероприятия: интенсив по обучению бариста в рамках проекта "Бизнес-резиденция", открытие и закрытие зимней арт-резиденции "Никель-Полярная ночь 2022", лекция о донорстве костного мозга, организовано проведение программы профессиональной переподготовки "Менеджер ресторанного и гостиничного бизнеса", январская сессия 4 сезона Медиашколы Игоря Попова. Стартовал проект "Бизнес в школу 2022. Лидерство" в п. Корзуново, начались занятия, отобраны слушатели, проведена организационная встреча. Началось обучение по курсу "Управление арктическими дестинациями".  Проведено  обучение по программе "Сайтостроение". Новую профессию освоили 19 человек, трем из них предложено место работы веб-студии "Web-studio-51". На площадке Центра проведена встреча активистов программы корпоративного волонтерства "Комбинат добра". Стартовал проект "Самозанятые. Путь в бизнес". Стартовал проект "Бизнес в школу. Апгрейд" в школах №19 в г. Заполярный и №20 пгт. Никель. Организация волонтерского лагеря "Worlds Tree Camp". Проведен общественный тур (экскурсия)  "ЭкскурсNi" по местам реализации проектов. Ведется подготовка фестиваля "GastroIndustry" (планируется 02-03.09.2022). Подготовка проведения летней арт-резиденции "Никель-Полярный день 2022" планируется (с 24.08 по 03.09.2022). Выступили партнерами на фестивале "Северный ветер". Выступили партнерами проекта "Печенгафильм" (основной организатор продюсерский центр "Северный Характер").
</t>
    </r>
    <r>
      <rPr>
        <u/>
        <sz val="8"/>
        <rFont val="Arial"/>
        <family val="2"/>
        <charset val="204"/>
      </rPr>
      <t>Администрация Печенгского муниц округа на 01.09.2022:</t>
    </r>
    <r>
      <rPr>
        <sz val="8"/>
        <rFont val="Arial"/>
        <family val="2"/>
        <charset val="204"/>
      </rPr>
      <t xml:space="preserve"> Подготовка фестиваля "GastroIndustry" (планируется 02-03.09.2022). Открытие летней арт-резиденции "Никель-Полярный день 2022"  (с 24.08 по 03.09.2022). Открытие, сопровождение и  закрытие волонтерского лагеря "Worlds Tree Camp".  В рамках подготовки к фестивалю "GastroIndustry" для участников фуд-корта организованы и проведены индивидуальные консультации и очный интенсив от автора-методиста и руководителя «Гастрономической карты России» Екатерины Шаповаловой. При участии проектного офиса развития Арктики (ПОРА) организован субботник на месте отдыха "Родник". Совместно с заповедником "Пасвик" проведен субботник на водопаде Шуонийоки.
</t>
    </r>
    <r>
      <rPr>
        <u/>
        <sz val="8"/>
        <rFont val="Arial"/>
        <family val="2"/>
        <charset val="204"/>
      </rPr>
      <t>Администрация Печенгского муниц округа на 01.10.2022</t>
    </r>
    <r>
      <rPr>
        <sz val="8"/>
        <rFont val="Arial"/>
        <family val="2"/>
        <charset val="204"/>
      </rPr>
      <t xml:space="preserve">: Организация лекции «Чем бы ещё таким позаниматься музыканту?» в детской музыкальной школе № 1 в Никеле (проводила арт-резидент) (01.09.2022).Организация мастер-класса по кастомизации футболок (проводила арт-резидент) (01.09.2022). Проведен фестиваль "GastroIndustry" (02-03.09.2022). Закрытие летней арт-резиденции «Никель – Полярный день 2022» (03.09.2022). Презентация документального фильма «ХроNiки» (08.09.2022), выступили партнерами. Приняли участие в проекте «Перемена» (Норникель) (08.09-10.09.2022), организовано проведение педагогического совета образовательных учреждений Печенгского округа. Проведен фотоконкурс «Осень в фокусе» (13.09-22.09.2022) при поддержке Мурманского регионального отделения Общероссийской общественной организации «Союз журналистов России». Проведена очная сессия GR-акселератора (14-16.009.2022).
Презентация проекта «Бизнес в школу. Лидерство» в школе № 5 п. Печенга (15.09.2022), старт программы обучения (24.09.2022). Приняли на площадке АНО «Центр социальных проектов «Вторая школа» проект Норникеля IMAKE. Объявлено голосование по выбору модели «Слоника» (для установки в пгт.Никель) (26.09-10.10.2022).
</t>
    </r>
    <r>
      <rPr>
        <u/>
        <sz val="8"/>
        <rFont val="Arial"/>
        <family val="2"/>
        <charset val="204"/>
      </rPr>
      <t>Администрация Печенгского муниц округа на 01.11.2022</t>
    </r>
    <r>
      <rPr>
        <sz val="8"/>
        <rFont val="Arial"/>
        <family val="2"/>
        <charset val="204"/>
      </rPr>
      <t xml:space="preserve"> - Проведено три экскурсии на эколого-индустриальном маршруте "Шпиль555";  Стартовала осенняя сессия мастер-классов для участников проекта "Самозанятые. Путь в бизнес"; Проведен опрос о необходимости создания кинетической скульптуры "Космонавт" в г.Заполярном;  Стартовала осенняя сессия "Бизнес в школу" для учителей Печенгского округа;  Обучающие сессии для участников проекта "Волонтеры Северного гостеприимства"; Команда фудтрака Mr Black представила Арктическую кухню на гастрофестивале во Владивостоке; Планируется проведение женского форума.
</t>
    </r>
    <r>
      <rPr>
        <u/>
        <sz val="8"/>
        <rFont val="Arial"/>
        <family val="2"/>
        <charset val="204"/>
      </rPr>
      <t>Администрация Печенгского муниц округа на  01.12.2022</t>
    </r>
    <r>
      <rPr>
        <sz val="8"/>
        <rFont val="Arial"/>
        <family val="2"/>
        <charset val="204"/>
      </rPr>
      <t xml:space="preserve">: Организация мероприятий осенней сессии в рамках проекта «Бизнес в школу. Апгрейд» (02.11, 03.11); Организация мероприятия проекта «Самозанятые. Путь в бизнес» - круглый стол, посвящённый ценообразованию и ценам на сувениры ручной работы (охват - 32 жителя Печенгского округа: мастера ручной работы, самозанятые в сфере розничной торговли, и те, кто ещё только думал стать самозанятым, но не решался). Проект «Самозанятые» завершен;  С 7 по 10.11 на площадке Центра «Вторая школа» прошли занятия «Медиашколы в Заполярье» (ноябрьская сессия). Выступили партнерами; 4. 8 ноября приняли участие в заседании экспертного совета «Проектного офиса развития Арктики». Владимир Чижов – член экспертного совета от лица Центра «Вторая школа»; 12 и 13.11 в рамках проекта «Волонтеры Северного Гостеприимства» организована встреча участников проекта с экспертами Марией Матвеевой и Марией Петровой, чтобы изучить виды гостеприимного волонтерства; 14.11 приняли участие в конференции заповедника «Пасвик», в качестве партнеров заповедника;  15-16.11 в рамках проекта «Бизнес-резиденция» организован авторский семинар: «Управление собой, эмоциями и коммуникациями в эпоху кризисов и глобальных перемен». Семинар провели известный российский журналист, мотивационный спикер, теле- и радиоведущий - Андрей Вульф, и эксперт в области социальных навыков, коуч в сфере государственного управления - Александр Баранников (охват – 30 жителей Печенгского округа: работники детских садов, школ, библиотек, Центра обслуживания населения, спортивных комплексов, Администрации Печенгского округа, предприниматели и самозанятые, сотрудники заповедника «Пасвик»); 17-18.11 на площадке Второй школы проведен интенсив инженерного мероприятия IMAKE. Выступили партерами;  19.11 на площадке Второй школы поведен квиз «Эко? Логично!». Организатор АНО «Экспертный центр – проектный офис развития Арктики (ПОРА) в рамках проекта «Пластик в дело» при поддержке Фонда президентских грантов. Выступили партнерами; 19.11 в школе № 5 п. Печенга состоялась четвертое занятие проекта «Бизнес в школу 2022. Лидерство»; 24.11 организован пресс-тур для журналистов и блогеров Мурманской области по 10 локациям (проектам); 25.11 организация финального мероприятия проекта «Бизнес в школу. Апгрейд» В проекте приняли участие 75 учителей и педагогов из 10 учреждений Печенгского округа;  26.11 в школе № 5 п. Печенга состоялась заключительная встреча проекта «Бизнес в школу 2022. Лидерство». До финала проекта дошли 16 учеников старших классов. Проект «Бизнес в школу 2022. Лидерство» завершен.
</t>
    </r>
    <r>
      <rPr>
        <u/>
        <sz val="8"/>
        <rFont val="Arial"/>
        <family val="2"/>
        <charset val="204"/>
      </rPr>
      <t>Администрация Печенгского муниц округа на  01.01.2023</t>
    </r>
    <r>
      <rPr>
        <sz val="8"/>
        <rFont val="Arial"/>
        <family val="2"/>
        <charset val="204"/>
      </rPr>
      <t xml:space="preserve">: 01.12.2022 на площадке Центра «Вторая школа» прошла встреча Эндаумент-фонда «Кольский» с представителями НКО, в том числе бюджетных учреждений (школ, детских садов) Печенгского округа; 04.12.2022 проведена экскурсия на снегоступах по эколого-индустриальному маршруту «Шпиль 555»; Организация и проведение форума «Женщина севера. Путь к себе» (проведен 17.12.2022); 19.12.2022 проведено финальное мероприятие в рамках проекта «Волонтеры Северного Гостеприимства». Завершение проекта; Проведено финальное мероприятие проекта «Туристический маршрут «Шпиль555» (20.12.2022).
</t>
    </r>
    <r>
      <rPr>
        <u/>
        <sz val="8"/>
        <rFont val="Arial"/>
        <family val="2"/>
        <charset val="204"/>
      </rPr>
      <t>Администрация Печенгского муниц округа на  01.02.2023:</t>
    </r>
    <r>
      <rPr>
        <sz val="8"/>
        <rFont val="Arial"/>
        <family val="2"/>
        <charset val="204"/>
      </rPr>
      <t xml:space="preserve"> осуществляется подготовка к проведению 9-го сезона зимней Арт-резиденции.
</t>
    </r>
    <r>
      <rPr>
        <u/>
        <sz val="8"/>
        <rFont val="Arial"/>
        <family val="2"/>
        <charset val="204"/>
      </rPr>
      <t>Администрация Печенгского муниц округа на 01.03.2023</t>
    </r>
    <r>
      <rPr>
        <sz val="8"/>
        <rFont val="Arial"/>
        <family val="2"/>
        <charset val="204"/>
      </rPr>
      <t xml:space="preserve">: Подготовка к проведению Молодежного форума SVET ON (03.03.2023) (организатор форума Норникель); Стартовал проект «Бизнес в школу» для учащихся школы № 23 в п. Лиинахамари (17.02.2023). Начались занятия, отобраны слушатели, проведена организационная встреча; Выступили площадкой для Медиашколы Игоря Попова (14.02-17.02.2023); Выступили площадкой для церемонии награждения проекта «Мир новых возможностей» ПАО «ГМК «Норильский никель»; Организована выставка скульптур из шлака участника и куратора арт-резиденции Александра Хромых; Организация, открытие, сопровождение и закрытие зимней арт-резиденции «Никель - Полярная ночь» 2023 (16.02-25.02.2023); Организация и сопровождение мастер-классов по линогравюре для учеников детской художественной школы и местных жителей от Александры Анюхиной (21-22 февраля 2023 года в пгт. Никель); Организация и сопровождение мастер-класса по созданию авторской открытки от Анастасии Шалаевой (24.02.2023).  
</t>
    </r>
    <r>
      <rPr>
        <u/>
        <sz val="8"/>
        <rFont val="Arial"/>
        <family val="2"/>
        <charset val="204"/>
      </rPr>
      <t xml:space="preserve">Администрация Печенгского муниц округа на 01.04.2023: </t>
    </r>
    <r>
      <rPr>
        <sz val="8"/>
        <rFont val="Arial"/>
        <family val="2"/>
        <charset val="204"/>
      </rPr>
      <t xml:space="preserve">Выступили площадкой для женсовета работников рудника «Каула-Котсельваара» (01.03,16.03); провели для жителей города МК от блогера Анастасии Дроздовой (02.03); провели Молодежный форум SVET ON (организатор форума Норникель) (03.03); провели презентацию и открытие проекта «Бизнес в школу. Апгрейд» 2023 (04.03);  Презентация программы и первая встреча с участниками проекта «Самозанятые. Путь в туризм» (10.03); проведены первые занятия в рамках проекта «Бизнес в школу. Апгрейд» 2023 (14-17.03); проведены занятия для старшеклассников из школы № 23 Лиинахамари в рамках проекта «Бизнес в школу» (18.03); приняли участие в Арктическом международном фестивале «Золотой ворон» (22.03); выступили площадкой для Медиашколы Игоря Попова (21-24.03); Организовано проведение бизнес-игры для предпринимателей (25.03); организовано проведение семинара по сервис-дизайну для участников проекта «Самозанятые. Путь в туризм» (24-25.03); участие на заседании Экспертного совета ЭЦ «ПОРА» (28.03)
</t>
    </r>
    <r>
      <rPr>
        <u/>
        <sz val="8"/>
        <rFont val="Arial"/>
        <family val="2"/>
        <charset val="204"/>
      </rPr>
      <t>Администрация Печенгского муниципального округа на 01.05.2023:</t>
    </r>
    <r>
      <rPr>
        <sz val="8"/>
        <rFont val="Arial"/>
        <family val="2"/>
        <charset val="204"/>
      </rPr>
      <t xml:space="preserve"> проведено 01.04.2023 мероприятие для учителей "Бизнес в школу.Апгрейд" в школе № 19 и ДДТ № 2 в г. Заполярный; 08.04.2023 - "Бизнес в школу" для учителей пгт.Никеля, г. Заполярного, нп.Корзуново, пгт.Печенги,нп. Лиинахамари по направлению "Основы фотографии и видеомонтажа"; проведены 08-09.04.2023 и 29.04.2023 встречи Женского клуба на площадке АНО "Вторая школа" при поддержке администрации Печенгского муниципального округа; поездка 16-22.04.2023 учащихся из Никеля и Заполярного в Санкт-Петербургскую государственную художественно-промышленную академию имени А.Л. Штиглица, организаторы поездки АНО "Вторая школа" и отдел культуры, спорта и молодежной политики администрации Печенгского муниципального округа при поддержки ГМК "Норильский никель"; в рамках проекта  ГМК "Норникель" "ПЕРЕМЕНА URBAN" 11.04.2023 прошло знакомство учащихся пгт Никель с деятельностью АНО "Вторая школа";  на площадке АНО "Вторая школа" 22.04.2023 проведен "Никельский субботник по проекту "IMAKE"; проведена тренинг-игра 19.04.2023 "Играй и зарабатывай" для ознакомления с мерами поддержки бизнеса в Мурманской области при участии экспертов Центра поддержки предпринимателей Мурманской области "Мой бизнес", Мурманского "Бизнес-инкубатора", Корпорации развития Мурманской области, Кольской ГМК; в шк. № 23 нп. Лиинахамари 22.04.2023 проведено заключительное мероприятие  проекта для школьников "Бизнес в школу. Лидерство"; в рамках проекта для самозанятых "Путь в туризм" для мастеров ручной работы 23.04.2023 проведен семинар "Алгоритм создания ремесленного изделия"; в медиа школе Игоря Попова для школьников 19-22.04.2023 проведено обучение журналистике;  проведена 29.04.2023 встреча "Путь в туризм" для гидов совместно с экспертами Красного Креста по теме "Оказание первой помощи".
</t>
    </r>
    <r>
      <rPr>
        <u/>
        <sz val="8"/>
        <rFont val="Arial"/>
        <family val="2"/>
        <charset val="204"/>
      </rPr>
      <t>Администрация Печенгского муниципального округа на  01.06.2023</t>
    </r>
    <r>
      <rPr>
        <sz val="8"/>
        <rFont val="Arial"/>
        <family val="2"/>
        <charset val="204"/>
      </rPr>
      <t xml:space="preserve">: Приняли участие в передаче найденной иконы (в реке Колосйоки в 2022 году, во время проведения мероприятий проекта Волонтерский кампус, нашла одна из участниц). Передача состоялась в Историко-краеведческом музее Печенгского района (12.05); Организация весенней сессии по проекту «Бизнес в школу. Апгрейд» для учителей и педагогов Печенгского округа (13.05); Организация встреч кураторов и участников проекта «Волонтеры Северного Гостеприимства» (15.05 -16.05); Выступили площадкой для проведения стратегической сессии по Программе социально-экономического развития Печенгского округа (18.05); Организация туристического тимбилдинга (20.05); Организовано проведение тренинг-игры «Как не выгореть на пути к цели» для предпринимателей Печенгского округа (26.05); Выступили площадкой для проведения расширенной встречи Главы Печенгского муниципального округа и инвестиционного уполномоченного (26.05); Выступили площадкой для конкурса «Автоледи», организованном Женским клубом «Женщина Севера» и Учебным центром «АБВ» (27.05; Выступили площадкой для проведения Медиашколы Игоря Попова (30.05-01.06).
</t>
    </r>
    <r>
      <rPr>
        <u/>
        <sz val="8"/>
        <rFont val="Arial"/>
        <family val="2"/>
        <charset val="204"/>
      </rPr>
      <t>Администрация Печенгского муниципального округа на 01.07.2023</t>
    </r>
    <r>
      <rPr>
        <sz val="8"/>
        <rFont val="Arial"/>
        <family val="2"/>
        <charset val="204"/>
      </rPr>
      <t xml:space="preserve">: Выступили площадкой для проведения Медиашколы Игоря Попова (01.06), закрытие учебного сезона (16.06); Приняли участие в форуме «Путешествуй» в г. Москва, ВДНХ (08-12.06) (продвижение фестиваля «GastroIndustry»); Приняли участие в форуме «Лед тронулся» в г. Мурманск (21-25.06), приняли участие в экоуборке территории в п. Спутник (25.06).
</t>
    </r>
    <r>
      <rPr>
        <u/>
        <sz val="8"/>
        <rFont val="Arial"/>
        <family val="2"/>
        <charset val="204"/>
      </rPr>
      <t>Администрация Печенгского муниципального округа на 01.08.2023</t>
    </r>
    <r>
      <rPr>
        <sz val="8"/>
        <rFont val="Arial"/>
        <family val="2"/>
        <charset val="204"/>
      </rPr>
      <t xml:space="preserve">: организация мероприятия «Волонтерский кампус 2023» (03.07-16.07); подготовка к фестивалю «Северный ветер 2023» (пройдет 05.08 - 06.08)
</t>
    </r>
    <r>
      <rPr>
        <u/>
        <sz val="8"/>
        <rFont val="Arial"/>
        <family val="2"/>
        <charset val="204"/>
      </rPr>
      <t>Администрация Печенгского муниципального округа на 01.09.2023</t>
    </r>
    <r>
      <rPr>
        <sz val="8"/>
        <rFont val="Arial"/>
        <family val="2"/>
        <charset val="204"/>
      </rPr>
      <t xml:space="preserve">: Подготовка и проведение фестиваля "Gastro Industry Fest" (27.08.2023); организации и проведение летней Арт-резиденции (16.08-28.08.2023)
</t>
    </r>
    <r>
      <rPr>
        <u/>
        <sz val="8"/>
        <rFont val="Arial"/>
        <family val="2"/>
        <charset val="204"/>
      </rPr>
      <t>Администрация Печенгского муниципального округа на 01.10.2023</t>
    </r>
    <r>
      <rPr>
        <sz val="8"/>
        <rFont val="Arial"/>
        <family val="2"/>
        <charset val="204"/>
      </rPr>
      <t xml:space="preserve">: Проведен фестиваль "Gastro Industry Fest" (27.08.2023).
</t>
    </r>
    <r>
      <rPr>
        <u/>
        <sz val="8"/>
        <rFont val="Arial"/>
        <family val="2"/>
        <charset val="204"/>
      </rPr>
      <t>Администрация Печенгского муниципального округа на 01.11.202</t>
    </r>
    <r>
      <rPr>
        <sz val="8"/>
        <rFont val="Arial"/>
        <family val="2"/>
        <charset val="204"/>
      </rPr>
      <t xml:space="preserve">3: 14.10 старшеклассники школы № 3 на занятии проекта «Бизнес в школу. Лидерство» познакомились с базовыми навыками ораторского искусства; 14.10 в школе № 5 п. Печенга для учителей и педагогов Печенгского округа проведен интенсив по 3D-моделированию в рамках проекта «Бизнес в школу. Апгрейд»; 14.10 бизнес-игра «Авторская позиция в бизнесе» с бизнес-тренером и предпринимателем с Мариной Мыжерицкой; 21.10 в рамках проекта «Бизнес в школу. Апгрейд» для учителей и педагогов Печенгского округа проведён очный интенсив по робототехнике.
</t>
    </r>
    <r>
      <rPr>
        <u/>
        <sz val="8"/>
        <rFont val="Arial"/>
        <family val="2"/>
        <charset val="204"/>
      </rPr>
      <t>Администрация Печенгского муниципального округа на 01.12.2023:</t>
    </r>
    <r>
      <rPr>
        <sz val="8"/>
        <rFont val="Arial"/>
        <family val="2"/>
        <charset val="204"/>
      </rPr>
      <t xml:space="preserve"> приняли на своей площадке студентов кафедры им. Глазычева института общественных наук РАНХИГС (30.10-05.11); провели бизнес-гейм  "Бизнес-игра" (03.11); проведена очная сессия волонтеров Северного гостеприимства (11.11); приняли предпринимателей Печегского муниц. округа , Комитет по туризму Мурманской области по теме "Разработка ПД и реализация проекта туристический кластер Печенгского муниц. округа" (15.11); резиденция самозанятых, закрытие проекта "Самозанятые. Путь в туризм" (10.11); закрытие проекта "Апргейд. Бизнес в школу" (обучение учителей) (18.11); провели закрытие проекта "Бизнес в школу. Лидерство" (для учащихся школ) (25.11); очная сессия "Киноплощадка" (25.11-26.11); выступили площадкой для встречи инвестиционного уполномоченного Печенгского муниц. округа, уполномоченного по защите прав предпринимателей Мурманской области (29.11); выступили площадкой для промышленного туризма (30.11).
</t>
    </r>
    <r>
      <rPr>
        <u/>
        <sz val="8"/>
        <rFont val="Arial"/>
        <family val="2"/>
        <charset val="204"/>
      </rPr>
      <t>Администрация Печенгского муниципального округа на 01.01.2024</t>
    </r>
    <r>
      <rPr>
        <sz val="8"/>
        <rFont val="Arial"/>
        <family val="2"/>
        <charset val="204"/>
      </rPr>
      <t xml:space="preserve">: выступили площадкой для занятий Медиашколы Игоря Попова (06.12-08.12); 05-07.12 выступили площадкой для 3-х дневной сессии по разработке стратегии развития Печенгского политехнического техникума; приняли участие в выставке «Придумано в Арктике» г. Мурманск (08.12); выступили площадкой для детского модного показа Модельной школы «AMA Models» , выступили партнерами (09.12); организация и проведение форума «Женщина севера – путь к себе» (10.12); выступили площадкой для встречи туроператоров и гидов со всей Мурманской области с местными предпринимателями, представителями Администрации Печенгского округа, Кольской ГМК, Печенгского политехнического техникума, ТИЦ Мурманской области (12.12); выступили площадкой для финальное мероприятие проекта «Волонтеры Северного Гостеприимства» (15.12) (участниками проекта стали более 60 школьников из Никеля и Заполярного).
</t>
    </r>
    <r>
      <rPr>
        <u/>
        <sz val="8"/>
        <rFont val="Arial"/>
        <family val="2"/>
        <charset val="204"/>
      </rPr>
      <t>Администрация Печенгского муниципального округа на 01.02.2024</t>
    </r>
    <r>
      <rPr>
        <sz val="8"/>
        <rFont val="Arial"/>
        <family val="2"/>
        <charset val="204"/>
      </rPr>
      <t xml:space="preserve">: подготовка к зимней "Арт-резиденции "Полярный день. Никель" 2024"; выступили площадкой для занятий Медиашколы Игоря Попова (22.01-24.01); выступили площадкой для очной сессии "Киноплощадка" (20-21.01).
</t>
    </r>
    <r>
      <rPr>
        <u/>
        <sz val="8"/>
        <rFont val="Arial"/>
        <family val="2"/>
        <charset val="204"/>
      </rPr>
      <t>Администрация Печенгского муниципального округа на 01.04.2024:</t>
    </r>
    <r>
      <rPr>
        <sz val="8"/>
        <rFont val="Arial"/>
        <family val="2"/>
        <charset val="204"/>
      </rPr>
      <t xml:space="preserve"> организован тренинг «Применение нейросетей в жизни и бизнесе» для предпринимателей и самозанятых (10.02); организована Зимняя арт-резиденция «Никель – полярная ночь» (07.02-17.02); Организована и проведена встреча женского клуба «Женщина Севера» (02.03); выступили площадкой для проведения рабочей встречи с разработчиками туристической межрегиональной схемы «Русский Север и Арктика» (02.03); мастер- класс для предпринимателей и самозанятых «Маркетинг по-простому» (18.03), Евгения Рябова).
</t>
    </r>
    <r>
      <rPr>
        <u/>
        <sz val="8"/>
        <rFont val="Arial"/>
        <family val="2"/>
        <charset val="204"/>
      </rPr>
      <t xml:space="preserve">Администрация Печенгского муниципального округа на 01.05.2024: </t>
    </r>
    <r>
      <rPr>
        <sz val="8"/>
        <rFont val="Arial"/>
        <family val="2"/>
        <charset val="204"/>
      </rPr>
      <t xml:space="preserve">Выступили площадкой для образовательного проекта «ПЕРЕМЕНА» для директоров, завучей и учителей, школьников Печенгского округа (01-02.04), организация тренинга для предпринимателей «Все об управлении» от Марины Мыжерицкой (06.04), выступили площадкой для Ярмарки трудоустройства «Работа России. Время возможностей» для жителей Печенгского округа (12.04), вступили площадкой для встречи инвестиции. уполномоченного с предпринимателями Печенгского округа и проведения семинара «Меры поддержки предпринимателей» (17.04), выступили площадкой для проведения тренинга в рамках обучения «Социальное проектирование PRO» от Эндаумент-фонда «Кольский» (13.04), приняли участие в стратсессии по развитию туризма в Мурманской области (16.04), выступили площадкой для проведения Стратегической сессии с предпринимателями в рамках разработки инвестпрофиля Печенгского округа (23.04), выступили площадкой для участников команд школьников городского квеста «Перемена.Urban» (23.04), выступили площадкой для медиашколы Попова Игоря (24-26.04).
</t>
    </r>
    <r>
      <rPr>
        <u/>
        <sz val="8"/>
        <rFont val="Arial"/>
        <family val="2"/>
        <charset val="204"/>
      </rPr>
      <t>Администрация Печенгского муниципального округа на 01.06.2024:</t>
    </r>
    <r>
      <rPr>
        <sz val="8"/>
        <rFont val="Arial"/>
        <family val="2"/>
        <charset val="204"/>
      </rPr>
      <t xml:space="preserve">  Приняли участие в презентации Стратегии развития Печенгского политехнического техникума (ППТ) до 2033 года (23.05); Выступили площадкой для телемоста с Губернатором Мурманской области и предпринимателей Печенгского округа, а также для торжественного приема Главой Печенгского округа и инвестиционным уполномоченным Печенгского округа(30.05).
Администрация Печенгского муниципального округа на 01.07.2024: выступили организаторами экспедиции п. Раякости, экскурсий по Печенгскому округу школьников в рамках проекта «Туризм в школу»; выступили площадкой для  стратсессии по обновлению плана «На Севере жить!»; организация фестиваля "Гастро Индастри Фест".
Комитет по туризму Мурманской области на 01.10.2022: была оказана информационная поддержка фестиваля "GastroIndustry".</t>
    </r>
  </si>
  <si>
    <r>
      <t xml:space="preserve">Организация двух общественных уличных пространств в пгт Никель (парк "Победы" по ул. Бредова и Детский парк по ул. Мира)
</t>
    </r>
    <r>
      <rPr>
        <b/>
        <sz val="8"/>
        <rFont val="Arial"/>
        <family val="2"/>
        <charset val="204"/>
      </rPr>
      <t>ПРОДОЛЖАЕТСЯ</t>
    </r>
  </si>
  <si>
    <r>
      <t>Администрация Печенгского муниц округа на 01.08.2022:</t>
    </r>
    <r>
      <rPr>
        <sz val="8"/>
        <rFont val="Arial"/>
        <family val="2"/>
        <charset val="204"/>
      </rPr>
      <t xml:space="preserve"> разрабатывается проектно-сметная документация.</t>
    </r>
    <r>
      <rPr>
        <u/>
        <sz val="8"/>
        <rFont val="Arial"/>
        <family val="2"/>
        <charset val="204"/>
      </rPr>
      <t xml:space="preserve">
Администрация Печенгского муниц округа на 01.01.2023: </t>
    </r>
    <r>
      <rPr>
        <sz val="8"/>
        <rFont val="Arial"/>
        <family val="2"/>
        <charset val="204"/>
      </rPr>
      <t>работы продолжаются.</t>
    </r>
    <r>
      <rPr>
        <u/>
        <sz val="8"/>
        <rFont val="Arial"/>
        <family val="2"/>
        <charset val="204"/>
      </rPr>
      <t xml:space="preserve">
Администрация Печенгского муниц округа на 01.02.2023: </t>
    </r>
    <r>
      <rPr>
        <sz val="8"/>
        <rFont val="Arial"/>
        <family val="2"/>
        <charset val="204"/>
      </rPr>
      <t xml:space="preserve">по договору, заключенному МОО "СОТРУДНИЧЕСТВО" с ООО "Севморпроект", работы по разработке ПСД продолжаются. </t>
    </r>
    <r>
      <rPr>
        <u/>
        <sz val="8"/>
        <rFont val="Arial"/>
        <family val="2"/>
        <charset val="204"/>
      </rPr>
      <t xml:space="preserve">
Администрация Печенгского муниц округа на 01.03.2023-01.07.2023: </t>
    </r>
    <r>
      <rPr>
        <sz val="8"/>
        <rFont val="Arial"/>
        <family val="2"/>
        <charset val="204"/>
      </rPr>
      <t>МОО "СОТРУДНИЧЕСТВО" направлено в адрес ООО "Севморпроект" (г. Мурманск) письмо о расторжении в одностороннем порядке</t>
    </r>
    <r>
      <rPr>
        <u/>
        <sz val="8"/>
        <rFont val="Arial"/>
        <family val="2"/>
        <charset val="204"/>
      </rPr>
      <t xml:space="preserve"> </t>
    </r>
    <r>
      <rPr>
        <sz val="8"/>
        <rFont val="Arial"/>
        <family val="2"/>
        <charset val="204"/>
      </rPr>
      <t>договора на разработку ПСД и возвращении исполнителем выплаченного аванса в размере 420 000,00 руб. (исх. от 28.02.2023 №4).</t>
    </r>
    <r>
      <rPr>
        <u/>
        <sz val="8"/>
        <rFont val="Arial"/>
        <family val="2"/>
        <charset val="204"/>
      </rPr>
      <t xml:space="preserve">
Администрация Печенгского муниц округа на 01.08.2023-01.10.2023: </t>
    </r>
    <r>
      <rPr>
        <sz val="8"/>
        <rFont val="Arial"/>
        <family val="2"/>
        <charset val="204"/>
      </rPr>
      <t>принято решение о не расторжении договора между МОО "Сотрудничество" и ООО "Севморпроект" на разработку ПСД. В адрес проектировщика (ООО "Севморпроект") были донаправлены недостающие документы на разработку ПСД.</t>
    </r>
    <r>
      <rPr>
        <u/>
        <sz val="8"/>
        <rFont val="Arial"/>
        <family val="2"/>
        <charset val="204"/>
      </rPr>
      <t xml:space="preserve">
Администрация Печенгского муниц округа на 01.11.2023: </t>
    </r>
    <r>
      <rPr>
        <sz val="8"/>
        <rFont val="Arial"/>
        <family val="2"/>
        <charset val="204"/>
      </rPr>
      <t xml:space="preserve">продолжается выполнение работ по договору, заключенному МОО "СОТРУДНИЧЕСТВО" с ООО "Севморпроект".
</t>
    </r>
    <r>
      <rPr>
        <u/>
        <sz val="8"/>
        <rFont val="Arial"/>
        <family val="2"/>
        <charset val="204"/>
      </rPr>
      <t>Администрация Печенгского муниц округа на 01.12.2023:</t>
    </r>
    <r>
      <rPr>
        <sz val="8"/>
        <rFont val="Arial"/>
        <family val="2"/>
        <charset val="204"/>
      </rPr>
      <t xml:space="preserve"> в ООО "Севморпроект" направлена информация мест расположения точек подключения к сети Интернет, конкретизированы зоны по видеонаблюдению, информация по ливневой канализации, разъяснен порядок подготовки Акта вырубки зеленых насаждений.
</t>
    </r>
    <r>
      <rPr>
        <u/>
        <sz val="8"/>
        <rFont val="Arial"/>
        <family val="2"/>
        <charset val="204"/>
      </rPr>
      <t>Администрация Печенгского муниц округа на 01.01.202</t>
    </r>
    <r>
      <rPr>
        <sz val="8"/>
        <rFont val="Arial"/>
        <family val="2"/>
        <charset val="204"/>
      </rPr>
      <t xml:space="preserve">4-01.04.2024: продолжается выполнение работ по договору, заключенному МОО "СОТРУДНИЧЕСТВО" с ООО "Севморпроект" (разработка ПД).
</t>
    </r>
    <r>
      <rPr>
        <u/>
        <sz val="8"/>
        <rFont val="Arial"/>
        <family val="2"/>
        <charset val="204"/>
      </rPr>
      <t>Администрация Печенгского муниц округа на 01.05.2024:</t>
    </r>
    <r>
      <rPr>
        <sz val="8"/>
        <rFont val="Arial"/>
        <family val="2"/>
        <charset val="204"/>
      </rPr>
      <t xml:space="preserve"> ПСД разработана, работы приняты и оплачены. Разработанная ПСД передана в МКУ "Управление благоустройства и развития".
Администрация Печенгского муниц округа на 01.06.2024-01.07.2024: осуществляется поиск финансирования проектов. Стоимость реализации проектов составляет 109 млн. руб. и 51,6 млн. руб.</t>
    </r>
  </si>
  <si>
    <r>
      <t xml:space="preserve">Благоустройство дворовых территорий 
</t>
    </r>
    <r>
      <rPr>
        <b/>
        <sz val="8"/>
        <rFont val="Arial"/>
        <family val="2"/>
        <charset val="204"/>
      </rPr>
      <t>ЗАВЕРШЕНО в 2022 году</t>
    </r>
  </si>
  <si>
    <t xml:space="preserve">МИНГРАД на 01.08.2022: Техническая готовность - 48%.  
МИНГРАД на 01.09.2022: Завершены работ по дворовым территориям: п. Никель, пр. Гвардейский, д. 16; ул. Октябрьская, д. 3, 5, 7; ул. Спортивная, д. 1б; г. Заполярный, ул. Юбилейная, д. 5.
Общая средняя техническая готовность по оставшимся дворовым территориям - 88%     
МИНГРАД на 01.10.2022: Завершены работ по дворовым территориям: п. Никель, пр. Гвардейский, д. 16; ул. Октябрьская, д. 3, 5, 7; ул. Спортивная, д. 1б; ул. Печенгская, д. 11, г. Заполярный,  ул. Мира, д. 6, 8, 10, 12, ул. Юбилейная, д. 5, 9; п. Лиинахамари, л Шабалина, д. 1, ул. Северная, д. 2.
Общая средняя техническая готовность по оставшимся 5 дворам - 77% 
МИНГРАД на 01.11.2022: Завершены работ по всем дворовым территориям: п. Никель, пр. Гвардейский, д. 16; ул. Октябрьская, д. 3, 5, 7; ул. Спортивная, д. 1б; ул. Печенгская, д. 11, пр. Гвардейский, д. 6/1, ул. Победы, д. 1, 13, ул. Бредова, д. 1, 3; г. Заполярный,  ул. Мира, д. 6, 8, 10, 12, ул. Юбилейная, д. 5, 9, ул. Карла Маркса, д. 7, 9, 11, 13, 15; п. Лиинахамари, л Шабалина, д. 1, ул. Северная, д. 2.  
МИНГРАД на 01.12.2022: Работы оплачены.  
01.02.2023 Минград: ДОПОЛНИТЕЛЬНО к соглашению: в 2023 году планируется благоустройство дворовых территорий: Заполярный, ул. Бабикова, д. 6, 8, 10; п.г.т. Никель, ул. Бредова, д. 16
Администрация Печенгского муниц округа на 01.08.2022:                    
1) Благоустройство дворовых территорий г. Заполярный, ул. Мира, дд. 6, 8, 10, 12, ул. Юбилейная, дд. 5, 9. Проведен отбор подрядчиков в соответствии с требованиями законодательства Российской Федерации о контрактной системе в сфере закупок.
Определен подрядчик. Заключен контракт на выполнение работ. Подрядчик ИП Липшеев А.В. Срок выполнения работ с 20.06.2022 по 27.07.2022. Работы выполнены частично. Подрядчик ждет спецтехнику для асфальтирования. 
Администрация Печенгского муниц округа на 01.09.2022: работы завершаются, уложено асфальтобенное покрытие.                                                                                                                                                          
2) Благоустройство дворовых территорий г. Никель, пр. Гвардейский, д. 6/1, ул. Победы, дд 1, 13, ул. Бредова, дд 1, 3. Проведен отбор подрядчиков в соответствии с требованиями законодательства Российской Федерации о контрактной системе в сфере закупок. Определен подрядчик. Заключен контракт на выполнение работ. Подрядчик ООО "РемСтройНорд". Срок выполнения работ с 20.06.2022 по 27.07.2022. Работы выполнены частично. Произведены демонтажные работы старого покрытия и бортового камня.
Администрация Печенгского муниц округа на 01.09.2022: ведется установка бортового камня, лотков водоотвода, просмоленной доски, формирование основания.     
Администрация Печенгского муниц округа на 01.10.2022: выполнены работы по регулировке высотного положения крышек колодцев, ведутся работы по асфальтированию.
Администрация Печенгского муниц округа на 01.11.2022: все работы выполнены. Оплата произведена за выполненные работы по благоустройству дворовой территории по адресам: пгт. Никель, пр. Гвардейский д.16, ул. Октябрьская д.3,5,7, ул. Спортивная д. 1Б.
Администрация Печенгского муниц округа на 01.12.2022: работы выполнены. Подрядчиком проводятся работы по документальному оформлению выполненных работ.
Администрация Печенгского муниц округа на 01.01.2023: работы по благоустройству дворовых территорий г. Никель, пр. Гвардейский, д. 6/1, ул. Победы, дд 1, 13, ул. Бредова, дд 1, 3. приняты и оплачены (15 395,66 тыс. руб., из них ОБ - 14 625,8 тыс. руб.., МБ - 769,8 тыс. руб..); работы по благоустройству дворовых территорий г. Заполярный, ул. Мира, дд. 6, 8, 10, 12, ул. Юбилейная, дд. 5, 9 выполнены и оплачены (12 128,5 тыс.руб., из них ОБ - 11 522,1 тыс. руб.., МБ - 606,4 тыс. руб..)      </t>
  </si>
  <si>
    <r>
      <t xml:space="preserve">Благоустройство общественной территории сквера по ул. Ленина в г. Заполярном
</t>
    </r>
    <r>
      <rPr>
        <b/>
        <sz val="8"/>
        <rFont val="Arial"/>
        <family val="2"/>
        <charset val="204"/>
      </rPr>
      <t>ЗАВЕРШЕНО в 2021 году</t>
    </r>
  </si>
  <si>
    <t>Администрация Печенгского муниц округа на 01.01.2022 - работы выполнены на 100%</t>
  </si>
  <si>
    <r>
      <t xml:space="preserve">Благоустройство Центральной площади в г. Заполярном
</t>
    </r>
    <r>
      <rPr>
        <b/>
        <sz val="8"/>
        <rFont val="Arial"/>
        <family val="2"/>
        <charset val="204"/>
      </rPr>
      <t>ПРОДОЛЖАЕТСЯ</t>
    </r>
  </si>
  <si>
    <r>
      <t xml:space="preserve">Благоустройство "Тропы здоровья" в г. Заполярном
</t>
    </r>
    <r>
      <rPr>
        <b/>
        <sz val="8"/>
        <rFont val="Arial"/>
        <family val="2"/>
        <charset val="204"/>
      </rPr>
      <t>ПРОДОЛЖАЕТСЯ</t>
    </r>
  </si>
  <si>
    <r>
      <t xml:space="preserve">Благоустройство высвободившейся после сноса аварийных домов территории по ул. Октябрьской № 8, 10 в п.г.т. Никель
</t>
    </r>
    <r>
      <rPr>
        <b/>
        <sz val="8"/>
        <rFont val="Arial"/>
        <family val="2"/>
        <charset val="204"/>
      </rPr>
      <t>ПРОДОЛЖАЕТСЯ</t>
    </r>
  </si>
  <si>
    <r>
      <rPr>
        <u/>
        <sz val="8"/>
        <rFont val="Arial"/>
        <family val="2"/>
        <charset val="204"/>
      </rPr>
      <t>Администрация Печенгского муниц округа на 01.08.2022:</t>
    </r>
    <r>
      <rPr>
        <sz val="8"/>
        <rFont val="Arial"/>
        <family val="2"/>
        <charset val="204"/>
      </rPr>
      <t xml:space="preserve"> разрабатывается проектно-сметная документация.
</t>
    </r>
    <r>
      <rPr>
        <u/>
        <sz val="8"/>
        <rFont val="Arial"/>
        <family val="2"/>
        <charset val="204"/>
      </rPr>
      <t>Администрация Печенгского муниц округа на 01.09.2022</t>
    </r>
    <r>
      <rPr>
        <sz val="8"/>
        <rFont val="Arial"/>
        <family val="2"/>
        <charset val="204"/>
      </rPr>
      <t xml:space="preserve">: продолжаются работы по разработке дизайн-проекта.
</t>
    </r>
    <r>
      <rPr>
        <u/>
        <sz val="8"/>
        <rFont val="Arial"/>
        <family val="2"/>
        <charset val="204"/>
      </rPr>
      <t>Администрация Печенгского муниц округа на 01.11.2022</t>
    </r>
    <r>
      <rPr>
        <sz val="8"/>
        <rFont val="Arial"/>
        <family val="2"/>
        <charset val="204"/>
      </rPr>
      <t xml:space="preserve">: на территорию проектирования выполнена топосъемка с указанием инженерных сетей, фотофиксация территории. Подготовлены проектные решения по благоустройству и развитию территории. 29-30.09.2022 проведена рабочая встреча в разработчиками в целях обсуждения предлагаемых планировочных решений. Принято решение о проработке разработчиками эскизных решений по благоустройству (октябрь - ноябрь 2022).
</t>
    </r>
    <r>
      <rPr>
        <u/>
        <sz val="8"/>
        <rFont val="Arial"/>
        <family val="2"/>
        <charset val="204"/>
      </rPr>
      <t>Администрация Печенгского муниц округа на 01.12.2022:</t>
    </r>
    <r>
      <rPr>
        <sz val="8"/>
        <rFont val="Arial"/>
        <family val="2"/>
        <charset val="204"/>
      </rPr>
      <t xml:space="preserve"> разработаны архитектурно-планировочные решения по благоустройству. Выполняется доработка эскизного проекта по благоустройству (ориентировочный срок - до 20.12).
</t>
    </r>
    <r>
      <rPr>
        <u/>
        <sz val="8"/>
        <rFont val="Arial"/>
        <family val="2"/>
        <charset val="204"/>
      </rPr>
      <t>Администрация Печенгского муниц округа на 01.01.2023</t>
    </r>
    <r>
      <rPr>
        <sz val="8"/>
        <rFont val="Arial"/>
        <family val="2"/>
        <charset val="204"/>
      </rPr>
      <t xml:space="preserve">: продолжаются работы по доработке эскизного проекта по благоустройству.
</t>
    </r>
    <r>
      <rPr>
        <u/>
        <sz val="8"/>
        <rFont val="Arial"/>
        <family val="2"/>
        <charset val="204"/>
      </rPr>
      <t>Администрация Печенгского муниц округа на 01.02.2023</t>
    </r>
    <r>
      <rPr>
        <sz val="8"/>
        <rFont val="Arial"/>
        <family val="2"/>
        <charset val="204"/>
      </rPr>
      <t xml:space="preserve">: продолжается выполнение работ по доработке эскизного проекта по благоустройству по договору, заключенному АНО "Центр социальных проектов "Вторая школа". 
</t>
    </r>
    <r>
      <rPr>
        <u/>
        <sz val="8"/>
        <rFont val="Arial"/>
        <family val="2"/>
        <charset val="204"/>
      </rPr>
      <t>Администрация Печенгского муниц округа на 01.03.2023</t>
    </r>
    <r>
      <rPr>
        <sz val="8"/>
        <rFont val="Arial"/>
        <family val="2"/>
        <charset val="204"/>
      </rPr>
      <t xml:space="preserve">: 09.02.2023 проведена рабочая встреча с разработчиками. Были выявлены замечания. Принято решение о доработке материалов.                    
</t>
    </r>
    <r>
      <rPr>
        <u/>
        <sz val="8"/>
        <rFont val="Arial"/>
        <family val="2"/>
        <charset val="204"/>
      </rPr>
      <t>Администрация Печенгского муниц округа на 01.04.2023</t>
    </r>
    <r>
      <rPr>
        <sz val="8"/>
        <rFont val="Arial"/>
        <family val="2"/>
        <charset val="204"/>
      </rPr>
      <t xml:space="preserve">: продолжается работа по доработке материалов в рамках  договора, заключенного АНО "Центр социальных проектов "Вторая школа"
</t>
    </r>
    <r>
      <rPr>
        <u/>
        <sz val="8"/>
        <rFont val="Arial"/>
        <family val="2"/>
        <charset val="204"/>
      </rPr>
      <t>Администрация Печенгского муниц округа на 01.05.2023</t>
    </r>
    <r>
      <rPr>
        <sz val="8"/>
        <rFont val="Arial"/>
        <family val="2"/>
        <charset val="204"/>
      </rPr>
      <t xml:space="preserve">: продолжается работа по доработке материалов в рамках  договора, заключенного АНО "Центр социальных проектов "Вторая школа"
</t>
    </r>
    <r>
      <rPr>
        <u/>
        <sz val="8"/>
        <rFont val="Arial"/>
        <family val="2"/>
        <charset val="204"/>
      </rPr>
      <t>Администрация Печенгского муниц округа на 01.06.2023-01.07.2023;</t>
    </r>
    <r>
      <rPr>
        <sz val="8"/>
        <rFont val="Arial"/>
        <family val="2"/>
        <charset val="204"/>
      </rPr>
      <t xml:space="preserve"> результаты материалов были презентованы 18.05.2023 на публичном расширенном совещании "О результатах и дальнейших планах реализации программы социально-экономического развития Печенгского муниципального округа". 
</t>
    </r>
    <r>
      <rPr>
        <u/>
        <sz val="8"/>
        <rFont val="Arial"/>
        <family val="2"/>
        <charset val="204"/>
      </rPr>
      <t>Администрация Печенгского муниц округа на 01.08.2023</t>
    </r>
    <r>
      <rPr>
        <sz val="8"/>
        <rFont val="Arial"/>
        <family val="2"/>
        <charset val="204"/>
      </rPr>
      <t xml:space="preserve">: Исполнителем по договору, заключенному АНО "Центр социальных проектов "Вторая школа" (заказчик по договору), готовится пакет документов для передачи заказчику.
</t>
    </r>
    <r>
      <rPr>
        <u/>
        <sz val="8"/>
        <rFont val="Arial"/>
        <family val="2"/>
        <charset val="204"/>
      </rPr>
      <t xml:space="preserve">Администрация Печенгского муниц округа на 01.09.2023-01.10.2023: </t>
    </r>
    <r>
      <rPr>
        <sz val="8"/>
        <rFont val="Arial"/>
        <family val="2"/>
        <charset val="204"/>
      </rPr>
      <t xml:space="preserve">Исполнитель передал документы заказчику (АНО "Центр социальных проектов "Вторая школа").
</t>
    </r>
    <r>
      <rPr>
        <u/>
        <sz val="8"/>
        <rFont val="Arial"/>
        <family val="2"/>
        <charset val="204"/>
      </rPr>
      <t>Администрация Печенгского муниц округа на 01.11.2023, 01.12.2023:</t>
    </r>
    <r>
      <rPr>
        <sz val="8"/>
        <rFont val="Arial"/>
        <family val="2"/>
        <charset val="204"/>
      </rPr>
      <t xml:space="preserve"> Исполнитель готовит закрывающие документы по договору, заключенного с АНО "Центр социальных проектов "Вторая школа" (заказчик по договору). АНО "Центр социальных проектов "Вторая школа" готовит документы к передаче в администрацию Печенгского муниципального округа (Альбом - концепция благоустройства и развития высвободившейся территории "Центральный квартал" с ПЗ - от ООО "Урбан ПРО").
</t>
    </r>
    <r>
      <rPr>
        <u/>
        <sz val="8"/>
        <rFont val="Arial"/>
        <family val="2"/>
        <charset val="204"/>
      </rPr>
      <t xml:space="preserve">Администрация Печенгского муниц округа на  01.01.2024: </t>
    </r>
    <r>
      <rPr>
        <sz val="8"/>
        <rFont val="Arial"/>
        <family val="2"/>
        <charset val="204"/>
      </rPr>
      <t>21.12.2023 АНО "Центр социальных проектов "Вторая школа" переданы в администрацию Печенгского муниципального округа альбомы проектной документации по проекту. 
Администрация Печенгского муниц округа на 01.02.2024-01.07.2024: Проводится работа по реализации мероприятия по сносу аварийных домов. После сноса будет осуществлен поиск денежных средств для благоустройства.</t>
    </r>
  </si>
  <si>
    <t>Администрация Печенгского муниц округа на 01.01.2022: работы выполнены на 100%. Кассовый расход с начала года: средства ФБ - 9 028,28 тыс.руб., средства ОБ - 951,92 тыс. руб.., средства МБ - 525,3 тыс. руб..</t>
  </si>
  <si>
    <r>
      <t xml:space="preserve">Благоустройство общественной территории пл. Ленина в пгт Никель
</t>
    </r>
    <r>
      <rPr>
        <b/>
        <sz val="8"/>
        <rFont val="Arial"/>
        <family val="2"/>
        <charset val="204"/>
      </rPr>
      <t>ЗАВЕРШЕНО в 2021 году</t>
    </r>
  </si>
  <si>
    <r>
      <t xml:space="preserve">Благоустройство Центрального парка в пгт  Никель
</t>
    </r>
    <r>
      <rPr>
        <b/>
        <sz val="8"/>
        <rFont val="Arial"/>
        <family val="2"/>
        <charset val="204"/>
      </rPr>
      <t>ЗАВЕРШЕНО в 2022 году</t>
    </r>
  </si>
  <si>
    <r>
      <rPr>
        <u/>
        <sz val="8"/>
        <rFont val="Arial"/>
        <family val="2"/>
        <charset val="204"/>
      </rPr>
      <t>Администрация Печенгского муниц округа на 01.08.2022:</t>
    </r>
    <r>
      <rPr>
        <sz val="8"/>
        <rFont val="Arial"/>
        <family val="2"/>
        <charset val="204"/>
      </rPr>
      <t xml:space="preserve"> разработана проектно-сметная документация. Проведен отбор подрядчиков в соответствии с требованиями законодательства Российской Федерации о контрактной системе в сфере закупок. Определен подрядчик - ИП Шеремет А.В. Контракт заключен. Работы выполняются в соответствии с графиком. Плановый срок выполнения работ - 18.08.2022.
</t>
    </r>
    <r>
      <rPr>
        <u/>
        <sz val="8"/>
        <rFont val="Arial"/>
        <family val="2"/>
        <charset val="204"/>
      </rPr>
      <t>Администрация Печенгского муниц округа на 01.09.2022:</t>
    </r>
    <r>
      <rPr>
        <sz val="8"/>
        <rFont val="Arial"/>
        <family val="2"/>
        <charset val="204"/>
      </rPr>
      <t xml:space="preserve"> работы продолжаются. Подрядчика подвел поставщик опор освещения.
</t>
    </r>
    <r>
      <rPr>
        <u/>
        <sz val="8"/>
        <rFont val="Arial"/>
        <family val="2"/>
        <charset val="204"/>
      </rPr>
      <t>Администрация Печенгского муниц округа на 1.10.2022:</t>
    </r>
    <r>
      <rPr>
        <sz val="8"/>
        <rFont val="Arial"/>
        <family val="2"/>
        <charset val="204"/>
      </rPr>
      <t xml:space="preserve"> работы выполнены в полном объеме. Работы приняты.
Администрация Печенгского муниц округа на 01.11.2022г. - работы оплачены в полном объеме.
</t>
    </r>
    <r>
      <rPr>
        <u/>
        <sz val="8"/>
        <rFont val="Arial"/>
        <family val="2"/>
        <charset val="204"/>
      </rPr>
      <t xml:space="preserve">МИНГРАД на 01.09.2022: </t>
    </r>
    <r>
      <rPr>
        <sz val="8"/>
        <rFont val="Arial"/>
        <family val="2"/>
        <charset val="204"/>
      </rPr>
      <t>Техническая готовность объекта - 76%.
МИНГРАД на 01.11.2022: Работы завершены.</t>
    </r>
  </si>
  <si>
    <r>
      <t xml:space="preserve">Благоустройство Площади металлургов в пгт Никель
</t>
    </r>
    <r>
      <rPr>
        <b/>
        <sz val="8"/>
        <rFont val="Arial"/>
        <family val="2"/>
        <charset val="204"/>
      </rPr>
      <t xml:space="preserve">
ПРОДОЛЖАЕТСЯ</t>
    </r>
  </si>
  <si>
    <r>
      <rPr>
        <u/>
        <sz val="8"/>
        <rFont val="Arial"/>
        <family val="2"/>
        <charset val="204"/>
      </rPr>
      <t xml:space="preserve">Администрация Печенгского муниц округа на 01.08.2022: </t>
    </r>
    <r>
      <rPr>
        <sz val="8"/>
        <rFont val="Arial"/>
        <family val="2"/>
        <charset val="204"/>
      </rPr>
      <t xml:space="preserve">Заключен договор с подрядной организацией на выполнение строительных работ. Работы по благоустройству выполняются. Плановый срок выполнения работ - 31.08.2022.
</t>
    </r>
    <r>
      <rPr>
        <u/>
        <sz val="8"/>
        <rFont val="Arial"/>
        <family val="2"/>
        <charset val="204"/>
      </rPr>
      <t xml:space="preserve">Администрация Печенгского муниц округа на 01.09.2022: </t>
    </r>
    <r>
      <rPr>
        <sz val="8"/>
        <rFont val="Arial"/>
        <family val="2"/>
        <charset val="204"/>
      </rPr>
      <t xml:space="preserve">работы, запланированные на 2022 год, выполнены в полном объеме:  по благоустройству площади металлургов в пгт. Никель, запланированные на 2022 год: 1) подготовительные работы; 2) наружные сети канализации (перенос существующих сетей): демонтаж, земляные работы, прокладка трубопроводов, установка колодцев, устройство водоотводных лотков; 3) наружные сети водоснабжения: земляные работы, прокладка трубопроводов, установка колодцев; 4) устройство сцены: земляные работы, устройство фундаментов, установка металлоконструкций, установка покрытия сцены и подиума; 5) вертикальная планировка территории: демонтаж, земляные работы; 6) установлены 2 арт-объекта: "Ковш" и "Изложница", установлена трибуна, 7) проведено освещение, установлены столбы. Подключение к электросетям не произведено по внутренней причине МЭС (договор заключен 13.05.2022, на работы дается 1 календарный год).
</t>
    </r>
    <r>
      <rPr>
        <u/>
        <sz val="8"/>
        <rFont val="Arial"/>
        <family val="2"/>
        <charset val="204"/>
      </rPr>
      <t>Администрация Печенгского муниц округа на 01.02.2023:</t>
    </r>
    <r>
      <rPr>
        <sz val="8"/>
        <rFont val="Arial"/>
        <family val="2"/>
        <charset val="204"/>
      </rPr>
      <t xml:space="preserve">  АНО "Центр социальных проектов "Вторая школа" ведутся переговоры с потенциальными подрядчиками по заключению договоров на выполнение работ в 2023 году. До конца 2-го квартала 2023 года планируется выполнение работ по подключению к общегородской электросети.                                                                                                                      
</t>
    </r>
    <r>
      <rPr>
        <u/>
        <sz val="8"/>
        <rFont val="Arial"/>
        <family val="2"/>
        <charset val="204"/>
      </rPr>
      <t>Администрация Печенгского муниц округа на  01.04.2023-01.05.2023:</t>
    </r>
    <r>
      <rPr>
        <sz val="8"/>
        <rFont val="Arial"/>
        <family val="2"/>
        <charset val="204"/>
      </rPr>
      <t xml:space="preserve"> АНО "Центр социальных проектов "Вторая школа" проводится работа по заключению договора на выполнение работ.
</t>
    </r>
    <r>
      <rPr>
        <u/>
        <sz val="8"/>
        <rFont val="Arial"/>
        <family val="2"/>
        <charset val="204"/>
      </rPr>
      <t xml:space="preserve">Администрация Печенгского муниц округа на  01.06.2023: </t>
    </r>
    <r>
      <rPr>
        <sz val="8"/>
        <rFont val="Arial"/>
        <family val="2"/>
        <charset val="204"/>
      </rPr>
      <t xml:space="preserve">АНО "Центр социальных проектов "Вторая школа" заключен договор на выполнение работ (подрядчик: ООО "Строительная компания Север", срок выполнения работ - 120 дн. с момента заключения договора), начаты работы по договору.
</t>
    </r>
    <r>
      <rPr>
        <u/>
        <sz val="8"/>
        <rFont val="Arial"/>
        <family val="2"/>
        <charset val="204"/>
      </rPr>
      <t>Администрация Печенгского муниц округа на  01.07.2023, 01.08.2023:</t>
    </r>
    <r>
      <rPr>
        <sz val="8"/>
        <rFont val="Arial"/>
        <family val="2"/>
        <charset val="204"/>
      </rPr>
      <t xml:space="preserve"> продолжаются работы по заключенному договору АНО "Центр социальных проектов "Вторая школа" 
</t>
    </r>
    <r>
      <rPr>
        <u/>
        <sz val="8"/>
        <rFont val="Arial"/>
        <family val="2"/>
        <charset val="204"/>
      </rPr>
      <t>Администрация Печенгского муниц округа на 01.09.2023:</t>
    </r>
    <r>
      <rPr>
        <sz val="8"/>
        <rFont val="Arial"/>
        <family val="2"/>
        <charset val="204"/>
      </rPr>
      <t xml:space="preserve"> работы по заключенному договору АОН "Центр социальных проектов "Вторая школа" выполнены в полном объеме, работы приняты.
</t>
    </r>
    <r>
      <rPr>
        <u/>
        <sz val="8"/>
        <rFont val="Arial"/>
        <family val="2"/>
        <charset val="204"/>
      </rPr>
      <t>Администрация Печенгского муниц округа на 01.10.2023:</t>
    </r>
    <r>
      <rPr>
        <sz val="8"/>
        <rFont val="Arial"/>
        <family val="2"/>
        <charset val="204"/>
      </rPr>
      <t xml:space="preserve"> АНО "Центр социальных проектов "Вторая школа" получено письмо о продлении работ до 15.10.2023 по заключенному договору по причине задержки поставки материалов и проведения фестиваля на объекте.
</t>
    </r>
    <r>
      <rPr>
        <u/>
        <sz val="8"/>
        <rFont val="Arial"/>
        <family val="2"/>
        <charset val="204"/>
      </rPr>
      <t>Администрация Печенгского муниц округа на 01.11.2023:</t>
    </r>
    <r>
      <rPr>
        <sz val="8"/>
        <rFont val="Arial"/>
        <family val="2"/>
        <charset val="204"/>
      </rPr>
      <t xml:space="preserve"> работы завершены. Подрядчиком осуществляется подготовка закрывающих документов.
</t>
    </r>
    <r>
      <rPr>
        <u/>
        <sz val="8"/>
        <rFont val="Arial"/>
        <family val="2"/>
        <charset val="204"/>
      </rPr>
      <t>Администрация Печенгского муниц округа на 01.12.2023-01.01.2024:</t>
    </r>
    <r>
      <rPr>
        <sz val="8"/>
        <rFont val="Arial"/>
        <family val="2"/>
        <charset val="204"/>
      </rPr>
      <t xml:space="preserve"> работы выполнены. В 2023 году: все коммуникации подключены. Установлены арт-объекты, пешеходные дорожки выложены плиткой, установлены скамейки, благоустроена территория у сцены и фуд-зона, оформлена входная группа площади - три арочных свода. 
Данные о фактических расчетах не предоставлены АНО "Вторая школа".
</t>
    </r>
    <r>
      <rPr>
        <u/>
        <sz val="8"/>
        <rFont val="Arial"/>
        <family val="2"/>
        <charset val="204"/>
      </rPr>
      <t>Администрация Печенгского муниц округа на 01.02.2024-01.05.2024:</t>
    </r>
    <r>
      <rPr>
        <sz val="8"/>
        <rFont val="Arial"/>
        <family val="2"/>
        <charset val="204"/>
      </rPr>
      <t xml:space="preserve"> АНО "Центр социальных проектов "Вторая школа" ведется работа с АО "Кольская ГМК" по выделению спецтехники.
</t>
    </r>
    <r>
      <rPr>
        <u/>
        <sz val="8"/>
        <rFont val="Arial"/>
        <family val="2"/>
        <charset val="204"/>
      </rPr>
      <t>Администрация Печенгского муниц округа на 01.06.2024:</t>
    </r>
    <r>
      <rPr>
        <sz val="8"/>
        <rFont val="Arial"/>
        <family val="2"/>
        <charset val="204"/>
      </rPr>
      <t xml:space="preserve"> АНО "Центр социальных проектов "Вторая школа" реализует проект "Индустриальная экспозиция под открыл небом". 20.05.2024 техника АО "Кольская ГМК" передана АНО "Центр социальных проектов "Вторая школа" для создания арт-объектов и павильонов, ведется работа по созданию макетов и сборке объектов. Сроки реализации - до конца августа 2024 года. Данные о финансировании данного проекта не предоставлены АНО "Центр социальных проектов "Вторая школа". 
Администрация Печенгского муниц округа на 01.07.2024: АНО "Центр социальных проектов "Вторая школа" продолжается работа о созданию макетов и сборке объектов.
Комитет по туризму Мурманской области не координирует работу данного мероприятия. В рамках направленной заявки в Ростуризм на участие в конкурсе субъектов Российской Федерации на осуществление государственной поддержки региональных программ  по проектированию туристского кода центра города от Печенгского  муниципального округа было предложено мероприятие "Строительство и ввод в эксплуатацию Проекта «Фестивальная площадь» (Площадь металлургов)", но заявка не была признана победителем.</t>
    </r>
  </si>
  <si>
    <r>
      <t xml:space="preserve">Реконструкция канализационных очистных сооружений пгт Никель и г. Заполярного
</t>
    </r>
    <r>
      <rPr>
        <b/>
        <sz val="8"/>
        <rFont val="Arial"/>
        <family val="2"/>
        <charset val="204"/>
      </rPr>
      <t>ПРОДОЛЖАЕТСЯ</t>
    </r>
  </si>
  <si>
    <r>
      <t xml:space="preserve">МИНЭНЕРГО, Администрация Печенгского муниц округа на 01.09.2022: откорректирована схема водоотведения г. Заполярный и п. Никель. Ведется сбор информации для разработки проектной документации. Совместно с АО Корпорация развития Мурманской области ведется поиск инвесторов. Срок заключение договора на обследование очистных сооружений до 15.09.2022 года. Составление технического задания на проектирование до 30.09.2022 года. Продолжается работа по поиску инвестора.
Администрация Печенгского муниц округа на 01.11.2022:  по г. Заполярный - подготовлено техническое задание на проектирование. Выполнены инженерно-геодезические изыскания. Заключены договоры: на выполнение проектных работ (срок выполнения 20.12.2022);  на выполнение инженерно-гидрометеорологических изысканий (срок выполнения - 09.12.2022), инженерно-экологических изысканий (срок выполнения - 20.12.2022). По пгт. Никель: ведется работа по сбору информации и актуализации данных для составления технического задания. 
Администрация Печенгского муниц округа на 01.12.2022: по г. Заполярный -  продолжается выполнение работ по заключенным ранее договорам (договоры заключены АО "Городские сети" для подготовки проектной документации по объекту "Строительство очистных сооружений на о. Поло-Ярви для очистки воды от железа, никеля и цветности"); по пгт. Никель - продолжаются работы по сбору информации и актуализации данных технического задания.
Администрация Печенгского муниц округа на 01.01.2023:  по г. Заполярный - 01.12.2022 заключен договор о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выплачен аванс 170 000,00 руб.). К договору на выполнение проектных работ заключено дополнительное соглашение (срок выполнения продлен до 30.06.2023). Выполнены: инженерно-гидрометеорологических изыскания (оплата работ по договору в размере 385 000,00 руб. будет в 2023 году), инженерно-экологических изысканий (оплата работ по договору в размере 630 000,00 руб. будет в 2023 году); по пгт. Никель - продолжаются работы по сбору информации и актуализации данных технического задания. 
Администрация Печенгского муниц округа на 01.02.2023: по пгт. Никель: продолжается работа по составлению технического задания. По г. Заполярный - продолжаются работы по договорам, заключенным АО "Городские сети"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В январе АО "Городские сети" оплачены выполненные работы в декабре 2022 года по договорам: инженерно-гидрометеорологических изыскания (оплата работ по договору в размере 385 000,00 руб.),  инженерно-экологических изысканий (оплата работ по договору в размере 630 000,00 руб.). 
Администрация Печенгского муниц округа на 01.03.2023: по пгт. Никель - продолжается работа по составлению технического задания.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Администрация Печенгского муниц округа на 01.04.2023: по пгт. Никель:  составлено техническое задание и направлено на согласование ресурсоснабжающей организации МУП "Сети Никеля".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t>
    </r>
    <r>
      <rPr>
        <u/>
        <sz val="8"/>
        <rFont val="Arial"/>
        <family val="2"/>
        <charset val="204"/>
      </rPr>
      <t xml:space="preserve">Администрация Печенгского муниц округа на 01.05.2023: </t>
    </r>
    <r>
      <rPr>
        <sz val="8"/>
        <rFont val="Arial"/>
        <family val="2"/>
        <charset val="204"/>
      </rPr>
      <t xml:space="preserve">по пгт. Никель: техническое задание на согласовании ресурсоснабжающей организацией МУП "Сети Никеля".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проведение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t>
    </r>
    <r>
      <rPr>
        <u/>
        <sz val="8"/>
        <rFont val="Arial"/>
        <family val="2"/>
        <charset val="204"/>
      </rPr>
      <t>Администрация Печенгского муниц округа на 01.06.2023:</t>
    </r>
    <r>
      <rPr>
        <sz val="8"/>
        <rFont val="Arial"/>
        <family val="2"/>
        <charset val="204"/>
      </rPr>
      <t xml:space="preserve"> по пгт. Никель:  техническое задание согласовано ресурсоснабжающей организацией МУ "Сети Никеля". АНО "Центр социальных проектов "Вторая школа" осуществляется работа по поиску подрядчика.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t>
    </r>
    <r>
      <rPr>
        <u/>
        <sz val="8"/>
        <rFont val="Arial"/>
        <family val="2"/>
        <charset val="204"/>
      </rPr>
      <t xml:space="preserve">Администрация Печенгского муниц округа на 01.07.2023: </t>
    </r>
    <r>
      <rPr>
        <sz val="8"/>
        <rFont val="Arial"/>
        <family val="2"/>
        <charset val="204"/>
      </rPr>
      <t xml:space="preserve">по пгт. Никель:  техническое задание согласовано ресурсоснабжающей организацией МУ "Сети Никеля". АНО "Центр социальных проектов "Вторая школа" осуществляется работа по поиску подрядчика.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(заключение доп. соглашение от 20.06.2023 на продление сроков выполнения работ, срок выполнения работ до 15.09.2023 включительно);  на выполнение проектных работ (заключено доп. соглашение от 14.06.2023 на продление сроков выполнения работ, срок выполнения работ до 31.12.2023 включительно). 
</t>
    </r>
    <r>
      <rPr>
        <u/>
        <sz val="8"/>
        <rFont val="Arial"/>
        <family val="2"/>
        <charset val="204"/>
      </rPr>
      <t>Администрация Печенгского муниц округа на 01.08.2023-01.011.2023:</t>
    </r>
    <r>
      <rPr>
        <sz val="8"/>
        <rFont val="Arial"/>
        <family val="2"/>
        <charset val="204"/>
      </rPr>
      <t xml:space="preserve"> по пгт. Никель: АНО "Центр социальных проектов "Вторая школа" продолжается работа по поиску подрядчика.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проведение государственной историко-культурной экспертизы; на выполнение проектных работ.
</t>
    </r>
    <r>
      <rPr>
        <u/>
        <sz val="8"/>
        <rFont val="Arial"/>
        <family val="2"/>
        <charset val="204"/>
      </rPr>
      <t>Администрация Печенгского муниц округа на 01.12.2023 - 01.01.2024:</t>
    </r>
    <r>
      <rPr>
        <sz val="8"/>
        <rFont val="Arial"/>
        <family val="2"/>
        <charset val="204"/>
      </rPr>
      <t xml:space="preserve"> по пгт. Никель - без изменений. по г. Заполярный -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проведение государственной историко-культурной экспертизы; на выполнение проектных работ.
</t>
    </r>
    <r>
      <rPr>
        <u/>
        <sz val="8"/>
        <rFont val="Arial"/>
        <family val="2"/>
        <charset val="204"/>
      </rPr>
      <t>Администрация Печенгского муниц округа на 01.02.2024</t>
    </r>
    <r>
      <rPr>
        <sz val="8"/>
        <rFont val="Arial"/>
        <family val="2"/>
        <charset val="204"/>
      </rPr>
      <t xml:space="preserve">: 12.02.2024 проведено совещание между администрацией Печенгского округа и АНО "Центр социальных проектов "Вторая школа" по вопросу реализации проектов Соглашения между АО "ГМК "Норильский Никель" и Правительством Мурманской области. По данному мероприятию: принято решение актуализировать техническое задание на разработку очистных сооружений, а также Предпроектную документацию с целью выполнения предпроектных исследований и подсчета  стоимости выполнения ПИР проекта "Реконструкция системы водоотведения в пгт Никель" (разработка АНО "Вторая школа" ПД очистных сооружений и реализация проекта). По г. Заполярный -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(заключение доп. соглашение от 13.12.2023 на продление сроков выполнения работ, срок выполнения работ до 01.06.2024 включительно); на выполнение проектных работ (заключено доп. соглашение от 13.12.2023 на продление сроков выполнения работ, срок выполнения работ до 01.06.2024 включительно).
</t>
    </r>
    <r>
      <rPr>
        <u/>
        <sz val="8"/>
        <rFont val="Arial"/>
        <family val="2"/>
        <charset val="204"/>
      </rPr>
      <t xml:space="preserve">Администрация Печенгского муниц округа на 01.04.2024-01.05.2024: </t>
    </r>
    <r>
      <rPr>
        <sz val="8"/>
        <rFont val="Arial"/>
        <family val="2"/>
        <charset val="204"/>
      </rPr>
      <t xml:space="preserve">по договору от 29.02.2024, заключенному  АНО "Центр социальных проектов "Вторая школа" с ООО "Вулкан", начато предпроектное исследование и подсчет стоимости выполнения ПИР по объекту «Реконструкция канализационных очистных сооружений в пгт. Никель Мурманской области». Срок выполнения работ - 30 кал. дней с даты получения аванса. Информация о стоимости работ по договору не предоставлена АНО "Центр социальных проектов "Вторая школа". Работы начаты 26.03.2024. ; по г. Заполярный -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(заключение доп. соглашение от 13.12.2023 на продление сроков выполнения работ, срок выполнения работ до 01.06.2024 включительно); на выполнение проектных работ (заключено доп. соглашение от 13.12.2023 на продление сроков выполнения работ, срок выполнения работ до 01.06.2024 включительно).
</t>
    </r>
    <r>
      <rPr>
        <u/>
        <sz val="8"/>
        <rFont val="Arial"/>
        <family val="2"/>
        <charset val="204"/>
      </rPr>
      <t>Администрация Печенгского муниц округа на 01.06.2024:</t>
    </r>
    <r>
      <rPr>
        <sz val="8"/>
        <rFont val="Arial"/>
        <family val="2"/>
        <charset val="204"/>
      </rPr>
      <t xml:space="preserve"> по пгт. Никель -  продолжаются работы по договору от 29.02.2024 , заключенному  АНО "Центр социальных проектов "Вторая школа" с ООО "Вулкан" (предпроектное исследование и подсчет стоимости выполнения проектно-изыскательских работ по объекту «Реконструкция канализационных очистных сооружений в пгт. Никель Мурманской области»). АНО "Центр социальных проектов "Вторая школа"  проводит работу по подготовке доп. соглашения к договору о продлении сроков в связи с задержкой по сбору необходимой информации для выполнения работ. Ориентировочный срок выполнения работ по договору - конец июня 2024 года; по г. Заполярный - продолжаются работы по заключенному ранее договору с АО «Городские сети» по объекту "Строительство очистных сооружений на о. Поло-Ярви для очистки воды от железа, никеля и цветности":  на выполнение проектных работ (заключено доп. соглашение от 21.05.2024 на продление сроков выполнения работ, срок выполнения работ до 30.09.2024 включительно). Выполнены работы по проведению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 (работы выполнены 05.09.2023, оплата работ по договору в размере 170 000,00 руб. 06.09.2023). По фактическим объемам финансирования внесены данные за 2023 год.
Администрация Печенгского муниц округа на 01.07.2024: по пгт. Никель -  продолжаются работы по договору от 29.02.2024 , заключенному  АНО "Центр социальных проектов "Вторая школа" с ООО "Вулкан" (предпроектное исследование и подсчет стоимости выполнения проектно-изыскательских работ по объекту «Реконструкция канализационных очистных сооружений в пгт. Никель Мурманской области»). Ориентировочный срок выполнения работ по договору - конец июля 2024 года; по г. Заполярный - продолжаются работы по заключенному ранее договору АО «Городские сети» по объекту "Строительство очистных сооружений на о. Поло-Ярви для очистки воды от железа, никеля и цветности":  на выполнение проектных работ (заключено доп. соглашение от 21.05.2024 на продление сроков выполнения работ, срок выполнения работ до 30.09.2024 включительно).
</t>
    </r>
    <r>
      <rPr>
        <u/>
        <sz val="8"/>
        <rFont val="Arial"/>
        <family val="2"/>
        <charset val="204"/>
      </rPr>
      <t>АО Корпорация развития МО на 01.11.2022</t>
    </r>
    <r>
      <rPr>
        <sz val="8"/>
        <rFont val="Arial"/>
        <family val="2"/>
        <charset val="204"/>
      </rPr>
      <t xml:space="preserve">: Проводится процедура конкурсного управления в отношении МУП "Сети Никеля", на балансе которого находятся сети водоснабжения и водоотведения. Проведено обследование очистных сооружений канализации. Ожидается получение от подрядчика технических решений по вариантам модернизации канализационных сооружений.
</t>
    </r>
    <r>
      <rPr>
        <u/>
        <sz val="8"/>
        <rFont val="Arial"/>
        <family val="2"/>
        <charset val="204"/>
      </rPr>
      <t>АО Корпорация развития МО на 01.12.2022:</t>
    </r>
    <r>
      <rPr>
        <sz val="8"/>
        <rFont val="Arial"/>
        <family val="2"/>
        <charset val="204"/>
      </rPr>
      <t xml:space="preserve">  Конкурсный управляющий направил в Арбитражный суд исковое заявление о взыскании суммы за негативное воздействие в размере 50 млн. руб. В случае взыскания данной суммы конкурсное управление может быть прекращено.
</t>
    </r>
    <r>
      <rPr>
        <u/>
        <sz val="8"/>
        <rFont val="Arial"/>
        <family val="2"/>
        <charset val="204"/>
      </rPr>
      <t>АО Корпорация развития МО на 01.01.2023:</t>
    </r>
    <r>
      <rPr>
        <sz val="8"/>
        <rFont val="Arial"/>
        <family val="2"/>
        <charset val="204"/>
      </rPr>
      <t xml:space="preserve"> Конкурсное производство установлено сроком до декабря 2023 г. Взыскание суммы за негативное воздействие в процессе рассмотрения Арбитражным судом Мурманской области.
</t>
    </r>
    <r>
      <rPr>
        <u/>
        <sz val="8"/>
        <rFont val="Arial"/>
        <family val="2"/>
        <charset val="204"/>
      </rPr>
      <t>АО Корпорация развития МО на 01.02.2023:</t>
    </r>
    <r>
      <rPr>
        <sz val="8"/>
        <rFont val="Arial"/>
        <family val="2"/>
        <charset val="204"/>
      </rPr>
      <t xml:space="preserve"> Конкурсное производство установлено сроком до декабря 2023 г. Взыскание суммы за негативное воздействие в процессе рассмотрения Арбитражным судом Мурманской области (дело № А42-8569/2022). По пгт. Никель продолжается работа по составлению технического задания. По пгт Заполярный продолжаются работы по договорам, заключенным АО "Городские сети" по объекту "Строительство очистных сооружений на о. Поло-Ярви для очистки воды от железа, никеля и цветности".
</t>
    </r>
    <r>
      <rPr>
        <u/>
        <sz val="8"/>
        <rFont val="Arial"/>
        <family val="2"/>
        <charset val="204"/>
      </rPr>
      <t>АО Корпорация развития МО на 01.03.2023:</t>
    </r>
    <r>
      <rPr>
        <sz val="8"/>
        <rFont val="Arial"/>
        <family val="2"/>
        <charset val="204"/>
      </rPr>
      <t xml:space="preserve"> без изменений                                                                                                                                                                                                                                   
</t>
    </r>
    <r>
      <rPr>
        <u/>
        <sz val="8"/>
        <rFont val="Arial"/>
        <family val="2"/>
        <charset val="204"/>
      </rPr>
      <t>АО Корпорация развития МО на 01.04.2023</t>
    </r>
    <r>
      <rPr>
        <sz val="8"/>
        <rFont val="Arial"/>
        <family val="2"/>
        <charset val="204"/>
      </rPr>
      <t xml:space="preserve">: по пгт. Никель: составлено техническое задание и направлено на согласование ресурсоснабжающей организации МУП "Сети Никеля".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t>
    </r>
    <r>
      <rPr>
        <u/>
        <sz val="8"/>
        <rFont val="Arial"/>
        <family val="2"/>
        <charset val="204"/>
      </rPr>
      <t>АО Корпорация развития МО на 01.05.2023:</t>
    </r>
    <r>
      <rPr>
        <sz val="8"/>
        <rFont val="Arial"/>
        <family val="2"/>
        <charset val="204"/>
      </rPr>
      <t xml:space="preserve"> по пгт. Никель: техническое задание на  согласовании ресурсоснабжающей организацией МУП "Сети Никеля".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t>
    </r>
    <r>
      <rPr>
        <u/>
        <sz val="8"/>
        <rFont val="Arial"/>
        <family val="2"/>
        <charset val="204"/>
      </rPr>
      <t>АО Корпорация развития МО на 01.06.2023</t>
    </r>
    <r>
      <rPr>
        <sz val="8"/>
        <rFont val="Arial"/>
        <family val="2"/>
        <charset val="204"/>
      </rPr>
      <t xml:space="preserve">: по пгт. Никель:  техническое задание согласовано ресурсоснабжающей организацией МУП "Сети Никеля". АНО "Центр социальных проектов "Вторая школа" осуществляется работа по поиску подрядчика.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t>
    </r>
    <r>
      <rPr>
        <u/>
        <sz val="8"/>
        <rFont val="Arial"/>
        <family val="2"/>
        <charset val="204"/>
      </rPr>
      <t>АО Корпорация развития МО на 01.07.2023:</t>
    </r>
    <r>
      <rPr>
        <sz val="8"/>
        <rFont val="Arial"/>
        <family val="2"/>
        <charset val="204"/>
      </rPr>
      <t xml:space="preserve">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заключено доп. соглашение от 20.06.2023 на продление сроков выполнения работ, срок выполнения работ до 15.09.2023 включительно;  на выполнение проектных работ заключено доп. соглашение от 14.06.2023 на продление сроков выполнения работ, срок выполнения работ до 31.12.2023 включительно.
</t>
    </r>
    <r>
      <rPr>
        <u/>
        <sz val="8"/>
        <rFont val="Arial"/>
        <family val="2"/>
        <charset val="204"/>
      </rPr>
      <t>АО Корпорация развития МО на 01.08.2023:</t>
    </r>
    <r>
      <rPr>
        <sz val="8"/>
        <rFont val="Arial"/>
        <family val="2"/>
        <charset val="204"/>
      </rPr>
      <t xml:space="preserve"> в пгт. Никель АНО "Центр социальных проектов "Вторая школа" продолжает работу по поиску подрядчика на выполнение проектных работ. В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проведение государственной историко-культурной экспертизы и на выполнение проектных работ.
</t>
    </r>
    <r>
      <rPr>
        <u/>
        <sz val="8"/>
        <rFont val="Arial"/>
        <family val="2"/>
        <charset val="204"/>
      </rPr>
      <t>АО Корпорация развития МО на 01.09.2023:</t>
    </r>
    <r>
      <rPr>
        <sz val="8"/>
        <rFont val="Arial"/>
        <family val="2"/>
        <charset val="204"/>
      </rPr>
      <t xml:space="preserve"> по пгт. Никель: АНО "Центр социальных проектов "Вторая школа" продолжается работа по поиску подрядчика.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проведение государственной историко-культурной экспертизы; на выполнение проектных работ.
</t>
    </r>
    <r>
      <rPr>
        <u/>
        <sz val="8"/>
        <rFont val="Arial"/>
        <family val="2"/>
        <charset val="204"/>
      </rPr>
      <t>АО Корпорация развития МО на 01.10.2023-01.12.2023</t>
    </r>
    <r>
      <rPr>
        <sz val="8"/>
        <rFont val="Arial"/>
        <family val="2"/>
        <charset val="204"/>
      </rPr>
      <t xml:space="preserve">: без изменений
</t>
    </r>
    <r>
      <rPr>
        <u/>
        <sz val="8"/>
        <rFont val="Arial"/>
        <family val="2"/>
        <charset val="204"/>
      </rPr>
      <t>АО Корпорация развития МО на 01.01.2024-01.02.2024:</t>
    </r>
    <r>
      <rPr>
        <sz val="8"/>
        <rFont val="Arial"/>
        <family val="2"/>
        <charset val="204"/>
      </rPr>
      <t xml:space="preserve"> в пгт Никель - без изменений. В г. Заполярный заключены дополнительные сроки о продлении сроков выполнения работ по следующим договорам: на проведение государственной историко-культурной экспертизы (дата заключения дополнительного соглашения - 13.12.2023, срок выполнения работ продлен по 01.06.2024); на выполнение проектных работ (дата заключения дополнительного соглашения - 13.12.2023, срок выполнения работ продлен по 01.06.2024).
</t>
    </r>
    <r>
      <rPr>
        <u/>
        <sz val="8"/>
        <rFont val="Arial"/>
        <family val="2"/>
        <charset val="204"/>
      </rPr>
      <t>АО Корпорация развития МО на 01.04.2024-01.05.2024:</t>
    </r>
    <r>
      <rPr>
        <sz val="8"/>
        <rFont val="Arial"/>
        <family val="2"/>
        <charset val="204"/>
      </rPr>
      <t xml:space="preserve"> По н.п. Никель - 29.02.2024 АНО "Центр социальных проектов "Вторая школа" заключило договор с ООО "Вулкан" на выполнение проектно-изыскательских работ по объекту «Реконструкция канализационных очистных сооружений в пгт. Никель Мурманской области». Начато предпроектное исследование и подсчет стоимости. По г. Заполярный - без изменений.
</t>
    </r>
    <r>
      <rPr>
        <u/>
        <sz val="8"/>
        <rFont val="Arial"/>
        <family val="2"/>
        <charset val="204"/>
      </rPr>
      <t xml:space="preserve">АО Корпорация развития МО на 01.06.2024: </t>
    </r>
    <r>
      <rPr>
        <sz val="8"/>
        <rFont val="Arial"/>
        <family val="2"/>
        <charset val="204"/>
      </rPr>
      <t xml:space="preserve">по пгт. Никель -  продолжаются работы по договору от 29.02.2024, заключенному  АНО "Центр социальных проектов "Вторая школа" с ООО "Вулкан" (предпроектное исследование и подсчет стоимости выполнения проектно-изыскательских работ по объекту «Реконструкция канализационных очистных сооружений в пгт. Никель Мурманской области»). АНО "Центр социальных проектов "Вторая школа"  проводит работу по подготовке доп. соглашения к договору о продлении сроков в связи с задержкой по сбору необходимой информации для выполнения работ. Ориентировочный срок выполнения работ по договору - конец июня 2024 года; по г. Заполярный - продолжаются работы по заключенному ранее договору АО «Городские сети» по объекту "Строительство очистных сооружений на о. Поло-Ярви для очистки воды от железа, никеля и цветности":  на выполнение проектных работ (заключено доп. соглашение от 21.05.2024 на продление сроков выполнения работ, срок выполнения работ до 30.09.2024 включительно). Выполнены работы по проведению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 (работы выполнены 05.09.2023, оплата работ по договору в размере 170 000,00 руб. 06.09.2023). По фактическим объемам финансирования внесены данные за 2023 год.
АО Корпорация развития МО на 01.07.2024: по пгт. Никель -  продолжаются работы по договору от 29.02.2024 , заключенному  АНО "Центр социальных проектов "Вторая школа" с ООО "Вулкан" (предпроектное исследование и подсчет стоимости выполнения проектно-изыскательских работ по объекту «Реконструкция канализационных очистных сооружений в пгт. Никель Мурманской области»). Ориентировочный срок выполнения работ по договору - конец июля 2024 года; по г. Заполярный - продолжаются работы по заключенному ранее договору АО «Городские сети» по объекту "Строительство очистных сооружений на о. Поло-Ярви для очистки воды от железа, никеля и цветности":  на выполнение проектных работ (заключено доп. соглашение от 21.05.2024 на продление сроков выполнения работ, срок выполнения работ до 30.09.2024 включительно).
</t>
    </r>
  </si>
  <si>
    <r>
      <rPr>
        <u/>
        <sz val="8"/>
        <rFont val="Arial"/>
        <family val="2"/>
        <charset val="204"/>
      </rPr>
      <t>Администрация Печенгского муниц округа на 01.09.2022:</t>
    </r>
    <r>
      <rPr>
        <sz val="8"/>
        <rFont val="Arial"/>
        <family val="2"/>
        <charset val="204"/>
      </rPr>
      <t xml:space="preserve"> проект реализован. Два фудтрака работают в штатном режиме, в т.ч. участвуют в массовых мероприятиях по области. Созданы 10 рабочих мест.
</t>
    </r>
    <r>
      <rPr>
        <u/>
        <sz val="8"/>
        <rFont val="Arial"/>
        <family val="2"/>
        <charset val="204"/>
      </rPr>
      <t>Администрация Печенгского муниц округа на 01.01.2023:</t>
    </r>
    <r>
      <rPr>
        <sz val="8"/>
        <rFont val="Arial"/>
        <family val="2"/>
        <charset val="204"/>
      </rPr>
      <t xml:space="preserve"> два фудтрака работают в штатном режиме, в г. Заполярный фудрак функционирует с октября 2021 года, в пгт. Печенга - с февраля 2022 года. Создано рабочих мест - 10. Потребность в смене локаций - есть, для этого необходима организация фудзон, локаций для размещения нескольких траков предпринимателей. Необходимость расширения проекта - есть (есть потребность в третьем фудтраке для участия в выездных мероприятиях, проводимых на территории Мурманской области).  
</t>
    </r>
    <r>
      <rPr>
        <u/>
        <sz val="8"/>
        <rFont val="Arial"/>
        <family val="2"/>
        <charset val="204"/>
      </rPr>
      <t xml:space="preserve">Администрация Печенгского муниц округа на 01.02.2023-01.09.2023: </t>
    </r>
    <r>
      <rPr>
        <sz val="8"/>
        <rFont val="Arial"/>
        <family val="2"/>
        <charset val="204"/>
      </rPr>
      <t xml:space="preserve">без изменений, два фудтрака работают в штатном режиме.
</t>
    </r>
    <r>
      <rPr>
        <u/>
        <sz val="8"/>
        <rFont val="Arial"/>
        <family val="2"/>
        <charset val="204"/>
      </rPr>
      <t>Администрация Печенгского муниц округа на 01.01.2024 - 01.04.2024:</t>
    </r>
    <r>
      <rPr>
        <sz val="8"/>
        <rFont val="Arial"/>
        <family val="2"/>
        <charset val="204"/>
      </rPr>
      <t xml:space="preserve"> Два фудтрака работают в штатном режиме, в том числе участвуют в массовых мероприятиях по области. Созданы 10 рабочих мест. Средняя проходимость 650 человек в месяц. 
Администрация Печенгского муниц округа на 01.07.2024: Два фудтрака работают в штатном режиме, в том числе участвуют в массовых мероприятиях по области. Работают 6 человек.
</t>
    </r>
  </si>
  <si>
    <t xml:space="preserve">На 01.01.2022 - работы завершены.
Администрация Печенгского муниц округа на 01.12.2022: Односторонний отказ заказчика. Работы в срок 30.09.2021 года не завершены; работы, определенные условиями договора в полном объеме не выполнены.
Администрация Печенгского муниц округа на 01.02.2023: 14.02.2023 состоится суд по иску ООО «РСН» (подрядчик по гражданско-правовому договору) к МБУ «СК «Дельфин» (заказчик по гражданско-правовому договору). Работы на объекте выполнены на 95 %. После завершения судебных тяжб заказчиком (МБУ «СК «Дельфин») будут проводиться работы по завершению благоустройства на объекте «Тропа здоровья» в г. Заполярный.
Администрация Печенгского муниц округа на 01.03.2023: 21.02.2023 состоялся суд по иску ООО "РСН" (исполнитель) к МБУ "СК "Дельфин" (заказчик). Суд отказал в полном объеме ООО "РСН". Решение не вступило в силу (решением вступает в силу через месяц после суда, при условии, что ООО "РСН" не обжалует решение суда).                                                                                                 
Администрация Печенгского муниц округа на 01.04.2023-01.05.2023: 21.03.2023 ООО "РСН" подана апелляционная жалоба. Заказчиком по гражданско-правовому договору (МБУ "СК "Дельфин") направлена претензия о возврате денежных средств.
Администрация Печенгского муниц округа на 01.06.2023: рассмотрение апелляционной жалобы назначено судом на 21.06.2023.
Администрация Печенгского муниц округа на 01.07.2023: 21.06.2023 рассмотрена апелляционная жалоба. ООО "РСН" отказано в полном объеме, оставлено в силе решение первой инстанции. Решение вступило в силу с момента вынесения решения по апелляции. Заказчиком (МБУ "СК "Дельфин") 27.06.2023 направлено уведомление в адрес ООО "РСН" на составление 07.07.2023 акта о выявленных недостатках по выполненным работам.
Администрация Печенгского муниц округа на  01.08.2023: 07.07.2023 состоялась встреча Заказчика с Подрядчиком на объекте. Был составлен комиссионный акт о выявленных недостатках выполненных работ в период гарантийных обязательств по гражданско-правовому договору. Вывод комиссии: подрядчик обязан устранить за свой счет в течение 30 дней с момента подписания акта выявленные недостатки. Подрядчик частично согласился с замечаниями, отказался подписать акт на объекте. Акт был направлен заказчиком 10.07.2023 Подрядчику почтой. 28.07.2023 Заказчиком были получены возражения от Подрядчика по акту. Возражения находится на рассмотрении у Заказчика.
Администрация Печенгского муниц округа на 01.09.2023: Заказчиком (привлекали подведомственную организацию администрации Печенгского МО - МБУ "РЭС") составлена смета по всем выявленным недостаткам. Проведена процедура по ику подрядчика для выполнения работ по устранению недостатков с последующим взысканием убытков с ООО "РСН".
Администрация Печенгского муниц округа на 01.10.2023: Заключены договоры с ООО "Кольская компания" от 29.08.2023 № 5 на выполнение ремонтных работ по тропе здоровья г. Заполярный (монтаж видеонаблюдения, установка и трассировка кабеля с подключением и выводом на монитор ЕДДС) (цена договора - 500 тыс. рублей) и № 6/2348Д на выполнение работ по установке, ревизии опор освещения и монтаж бордюров на тропе здоровья г. Заполярный (цена договора - 400 тыс. рублей). Срок исполнения по договорам - 25.10.2023. Работы по договору № 6/2348Д выполнены.
Администрация Печенгского муниц округа на 01.11.2023: По договору от 29.08.2023 № 5 на выполнение ремонтных работ по тропе здоровья г. Заполярный (монтаж видеонаблюдения, установка и трассировка кабеля с подключением и выводом на монитор ЕДДС) продолжается выполнение работ. В ходе выполнения работ возникли проблемы с питающим кабелем на объекте (отсутствие питающего кабеля). По договору от 29.08.2023 № 6 на выполнение работ по установке, ревизии опор освещения и монтаж бордюров на тропе здоровья г. Заполярный 11.10.2023 произведена оплата выполненных работ в размере 400,0 тыс. руб.
Администрация Печенгского муниц округа на 01.12.2023: По договору от 29.08.2023 № 5 на выполнение ремонтных работ по тропе здоровья г. Заполярный (монтаж видеонаблюдения, установка и трассировка кабеля с подключением и выводом на монитор ЕДДС) продолжается выполнение работ. Решается проблема с питающим кабелем на объекте (отсутствие питающего кабеля). 
Администрация Печенгского муниц округа на 01.01.2024: по договору от 29.08.2023 №5 выполнены ремонтные работы на Тропе здоровья (работы отсыпке и усилению ям для стоек и столбов, установлены МАФы, выполнено устройство бетонных плит тротуаров, проложены трубопроводы для проводов, протянут кабель силовой, установлен светильник светодиодный). Работы выполнены, приняты и оплачены на сумму 231 454 руб., договор расторгнут. Заказчиком рассматриваются  варианты установки системы видеонаблюдения с выводом на монитор ЕДДС.
Администрация Печенгского муниц округа на 01.02.2024: МБУ "СК "Дельфин" ведутся переговоры по выполнению работ без прокладки кабеля для подключения системы видеонаблюдения.
Администрация Печенгского муниц округа на 01.04.2024: ведутся работы по тестированию оборудования для видеонаблюдения на площадке АО "Кольская ГМК".
Администрация Печенгского муниц округа на 01.05.2024: проведено тестирование оборудования видеонаблюдения. Проводится работа по поиску подрядчика для выполнении ремонтных работ для подключения видеонаблюдения. Выполнение работ планируются после схода снега.
Администрация Печенгского муниц округа на 01.06.2024: Выполняется комплекс монтажных работ по видеонаблюдению «Тропы здоровья» СК «Дельфин»; комплекс работ по подключению, программированию и наладки сервера видеонаблюдения.
Администрация Печенгского муниц округа на 01.07.2024: продолжаются работы по комплексу монтажных работ по видеонаблюдению (Подрядчик ИП Корсунов В.Ю., цена договора 600,0 тыс. руб.(средства бюджетных учреждений). Выполняются работы по восстановлению малых архитектурных форм, покраски щитов "Тропы здоровья" (Подрядчик ИП Корсунов В.Ю., цена договора 300,0 тыс. руб.(средства бюджетных учреждений). Выполнен комплекс работ по подключению, программированию и наладки сервера видеонаблюдения (Подрядчик ИП Корсунов В.Ю., цена договора 250,0 тыс. руб.(средства бюджетных учреждений), оплачен).
</t>
  </si>
  <si>
    <t xml:space="preserve">Администрация Печенгского муниц округа на 01.08.2022: Разработан дизайн-проект МБУК "ДК "Октябрь" и прилегающей к нему территории. Проведено голосование среди жителей по выбору дизайн-проекта ДК "Октябрь" и прилегающей к нему территории. Разрабатывается проектно-сметная документация.
Администрация Печенгского муниц округа на 01.09.2022-01.11.2022: продолжается разработка проектно-сметной документации по условиям заключенного договора - до конца ноября 2022, в т.ч. прохождение экспертизы).
Администрация Печенгского муниц округа на 01.12.2022: продолжается разработка проектно-сметной документации (ориентировочно - первая декада декабря 2022).
Администрация Печенгского муниц округа на 01.01.2023-01.03.2023: по договору, заключенному АНО "Центр социальных проектов "Вторая школа", проектно-сметная документация проходит экспертизу.             
Администрация Печенгского муниц округа на 01.04.2023-01.05.2023: сметная документация прошла экспертизу.
Администрация Печенгского муниц округа на 01.06.2023-01.08.2023: АНО "Центр социальных проектов "Вторая школа" продолжаются работы по государственной экспертизе ПСД
Администрация Печенгского муниц округа на 01.09.2023-01.01.2024: администрацией Печенгского муниципального округа принято решение о выделении из проектной документации отдельного помещения (большой зал) в ДК "Октябрь" в г. Заполярный с дальнейшим прохождением государственной экспертизы. 
Администрация Печенгского муниц округа на 01.02.2024: Осуществляется поиск финансирования для выполнения проектных работ (дополнительные работы).
Администрация Печенгского муниц округа на 01.04.2024-01.07.2024: На 2024 год денежные средства на реализацию мероприятия не запланированы. ПСД по мероприятию является составной частью ПСД по реконструкции ДК "Октябрь" (п. 4.12 ПСЭР). Администрацией Печенгского МО направлено письмо в АНО "Центр социальных проектов "Вторая школа"  о рассмотрении возможности проведения государственной экспертизы ПД на реконструкцию ДК "Октябрь" (исх. от 12.03.2024 №1411). Получен ответ от АНО "Центр социальных проектов "Вторая школа" о том, что на 2024 год средства на проведение работ по проведению государственной экспертизы не предусмотрены и готовность рассмотреть возможность включения средств при планировании бюджета АНО "Центр социальных проектов "Вторая школа" на 2025 год. </t>
  </si>
  <si>
    <r>
      <rPr>
        <u/>
        <sz val="8"/>
        <rFont val="Arial"/>
        <family val="2"/>
        <charset val="204"/>
      </rPr>
      <t>МИНКУЛЬТ на 01.08.2022:</t>
    </r>
    <r>
      <rPr>
        <sz val="8"/>
        <rFont val="Arial"/>
        <family val="2"/>
        <charset val="204"/>
      </rPr>
      <t xml:space="preserve"> В областном бюджете предусмотрено 3473,86 тыс. рублей, в местном бюджете - 183 тыс. рублей.
В настоящее время приобретены инструменты: МБУДО "Детская музыкальная школа № 3" в п. Спутник, МБУДО "ДМШ № 1" в п. Никель, МБУДО "ДМШ № 2" в г.п. Заполярный (рояль Kawai GL-10 M/PEP - 1 шт., пианино "Беларусь В-121" - 1 шт., пианино "Соната" - 3 шт. В срок до 01.10.2022 планируется поставка : МБУДО "ДМШ №1" баян - Тульская гармонь БН-55 "Тулячок" 77/46х80/41-II - 1 шт., Fleet FLT-LT9 набор перкуссии 9 предметов в чехле - 1 шт., Doff ВРМ Балалайка прима, 3-струнная - 1 шт., в комплекте чехол и струны 
</t>
    </r>
    <r>
      <rPr>
        <u/>
        <sz val="8"/>
        <rFont val="Arial"/>
        <family val="2"/>
        <charset val="204"/>
      </rPr>
      <t>МИНКУЛЬТ на 01.09.2022:</t>
    </r>
    <r>
      <rPr>
        <sz val="8"/>
        <rFont val="Arial"/>
        <family val="2"/>
        <charset val="204"/>
      </rPr>
      <t xml:space="preserve"> Инструменты уже в пути.
МИНКУЛЬТ на 01.10.2022: Инструменты все поступили в учреждения. МБДОУ "ДМШ №1" в п.Никель приобретены музыкальные инструменты: </t>
    </r>
    <r>
      <rPr>
        <i/>
        <sz val="8"/>
        <rFont val="Arial"/>
        <family val="2"/>
        <charset val="204"/>
      </rPr>
      <t>пианино "Беларусь В-121" - 1 шт. (поставщик ИП Тюнёва Алёна Алексеевна дата поставки  13.05.2022 года), баян - Тульская гармонь БН-55 "Тулячок" 77/46х80/41-II - 1 шт., Fleet FLT-LT9 набор перкуссии 9 предметов в чехле - 1 шт., Doff ВРМ Балалайка прима, 3-струнная - 1 шт., в комплекте чехол и струны (поставщик ООО «Фонд музыкальных инструментов и театрального оборудования «Культурное наследие», дата поставки 05.09.2022 года).</t>
    </r>
    <r>
      <rPr>
        <sz val="8"/>
        <rFont val="Arial"/>
        <family val="2"/>
        <charset val="204"/>
      </rPr>
      <t xml:space="preserve"> МБДОУ "ДМШ №2" в г. Заполярный приобретены музыкальные инструменты:</t>
    </r>
    <r>
      <rPr>
        <i/>
        <sz val="8"/>
        <rFont val="Arial"/>
        <family val="2"/>
        <charset val="204"/>
      </rPr>
      <t xml:space="preserve"> пианино марки "Соната"- 1 шт.  (поставщик ООО «Свет и музыка», дата поставки 04.04.2022 года). МБДОУ "ДМШ №3" в п. Спутник приобретены музыкальные интрументы:рояль Kawai GL-10 M/PEP- 1 шт. (поставщик ООО «ЭРНИ", дата поставки 17.06.2022 года),пианино "Соната"- 2 шт. (поставщик ООО «Свет и музыка», дата поставки 17.05.2022 года).</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</si>
</sst>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 _₽_-;\-* #,##0.00\ _₽_-;_-* &quot;-&quot;??\ _₽_-;_-@_-"/>
    <numFmt numFmtId="165" formatCode="#,##0.0"/>
    <numFmt numFmtId="166" formatCode="#,##0.000"/>
    <numFmt numFmtId="167" formatCode="#,##0.00\ _₽"/>
    <numFmt numFmtId="168" formatCode="#,##0.00_ ;\-#,##0.00\ "/>
  </numFmts>
  <fonts count="22" x14ac:knownFonts="1">
    <font>
      <sz val="11"/>
      <color rgb="FF000000"/>
      <name val="Arial"/>
    </font>
    <font>
      <sz val="11"/>
      <color theme="1"/>
      <name val="Calibri"/>
      <family val="2"/>
      <charset val="204"/>
      <scheme val="minor"/>
    </font>
    <font>
      <sz val="11"/>
      <name val="Arial"/>
      <family val="2"/>
      <charset val="204"/>
    </font>
    <font>
      <sz val="8"/>
      <color indexed="8"/>
      <name val="Arial"/>
      <family val="2"/>
      <charset val="204"/>
    </font>
    <font>
      <b/>
      <sz val="8"/>
      <color indexed="8"/>
      <name val="Arial"/>
      <family val="2"/>
      <charset val="204"/>
    </font>
    <font>
      <b/>
      <sz val="14"/>
      <name val="Arial"/>
      <family val="2"/>
      <charset val="204"/>
    </font>
    <font>
      <b/>
      <sz val="10"/>
      <name val="Arial"/>
      <family val="2"/>
      <charset val="204"/>
    </font>
    <font>
      <sz val="8"/>
      <name val="Arial"/>
      <family val="2"/>
      <charset val="204"/>
    </font>
    <font>
      <sz val="8"/>
      <color indexed="10"/>
      <name val="Arial"/>
      <family val="2"/>
      <charset val="204"/>
    </font>
    <font>
      <b/>
      <sz val="8"/>
      <color rgb="FF000000"/>
      <name val="Arial"/>
      <family val="2"/>
      <charset val="204"/>
    </font>
    <font>
      <sz val="8"/>
      <color rgb="FF000000"/>
      <name val="Arial"/>
      <family val="2"/>
      <charset val="204"/>
    </font>
    <font>
      <b/>
      <sz val="12"/>
      <color rgb="FF000000"/>
      <name val="Arial"/>
      <family val="2"/>
      <charset val="204"/>
    </font>
    <font>
      <b/>
      <sz val="10"/>
      <color rgb="FF000000"/>
      <name val="Arial"/>
      <family val="2"/>
      <charset val="204"/>
    </font>
    <font>
      <b/>
      <sz val="14"/>
      <color rgb="FF000000"/>
      <name val="Arial"/>
      <family val="2"/>
      <charset val="204"/>
    </font>
    <font>
      <b/>
      <sz val="8"/>
      <name val="Arial"/>
      <family val="2"/>
      <charset val="204"/>
    </font>
    <font>
      <sz val="11"/>
      <color rgb="FF000000"/>
      <name val="Arial"/>
      <family val="2"/>
      <charset val="204"/>
    </font>
    <font>
      <i/>
      <sz val="7"/>
      <name val="Arial"/>
      <family val="2"/>
      <charset val="204"/>
    </font>
    <font>
      <sz val="14"/>
      <color theme="1"/>
      <name val="Times New Roman"/>
      <family val="1"/>
      <charset val="204"/>
    </font>
    <font>
      <sz val="8"/>
      <color theme="1"/>
      <name val="Arial"/>
      <family val="2"/>
      <charset val="204"/>
    </font>
    <font>
      <i/>
      <sz val="8"/>
      <name val="Arial"/>
      <family val="2"/>
      <charset val="204"/>
    </font>
    <font>
      <u/>
      <sz val="8"/>
      <name val="Arial"/>
      <family val="2"/>
      <charset val="204"/>
    </font>
    <font>
      <b/>
      <sz val="11"/>
      <name val="Arial"/>
      <family val="2"/>
      <charset val="204"/>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style="thin">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rgb="FF000000"/>
      </bottom>
      <diagonal/>
    </border>
    <border>
      <left style="thin">
        <color rgb="FF000000"/>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rgb="FF000000"/>
      </bottom>
      <diagonal/>
    </border>
    <border>
      <left style="thin">
        <color indexed="64"/>
      </left>
      <right/>
      <top style="thin">
        <color rgb="FF000000"/>
      </top>
      <bottom/>
      <diagonal/>
    </border>
    <border>
      <left style="thin">
        <color indexed="64"/>
      </left>
      <right/>
      <top style="thin">
        <color indexed="64"/>
      </top>
      <bottom/>
      <diagonal/>
    </border>
    <border>
      <left/>
      <right style="thin">
        <color indexed="64"/>
      </right>
      <top/>
      <bottom style="thin">
        <color indexed="64"/>
      </bottom>
      <diagonal/>
    </border>
    <border>
      <left style="thin">
        <color rgb="FF000000"/>
      </left>
      <right/>
      <top style="thin">
        <color indexed="64"/>
      </top>
      <bottom/>
      <diagonal/>
    </border>
  </borders>
  <cellStyleXfs count="3">
    <xf numFmtId="0" fontId="0" fillId="0" borderId="0"/>
    <xf numFmtId="0" fontId="15" fillId="0" borderId="0"/>
    <xf numFmtId="0" fontId="1" fillId="0" borderId="0"/>
  </cellStyleXfs>
  <cellXfs count="199">
    <xf numFmtId="0" fontId="0" fillId="0" borderId="0" xfId="0"/>
    <xf numFmtId="0" fontId="15" fillId="0" borderId="0" xfId="1"/>
    <xf numFmtId="0" fontId="2" fillId="0" borderId="0" xfId="1" applyFont="1"/>
    <xf numFmtId="0" fontId="2" fillId="0" borderId="0" xfId="1" applyFont="1" applyAlignment="1">
      <alignment horizontal="center" vertical="center"/>
    </xf>
    <xf numFmtId="0" fontId="15" fillId="0" borderId="0" xfId="1" applyAlignment="1">
      <alignment horizontal="center" vertical="center"/>
    </xf>
    <xf numFmtId="0" fontId="2" fillId="0" borderId="0" xfId="1" applyFont="1"/>
    <xf numFmtId="49" fontId="7" fillId="0" borderId="7" xfId="1" applyNumberFormat="1" applyFont="1" applyFill="1" applyBorder="1" applyAlignment="1">
      <alignment horizontal="center" vertical="center" wrapText="1"/>
    </xf>
    <xf numFmtId="0" fontId="7" fillId="0" borderId="7" xfId="1" applyFont="1" applyFill="1" applyBorder="1" applyAlignment="1">
      <alignment horizontal="left" vertical="center" wrapText="1"/>
    </xf>
    <xf numFmtId="0" fontId="7" fillId="0" borderId="7" xfId="1" applyFont="1" applyFill="1" applyBorder="1" applyAlignment="1">
      <alignment horizontal="center" vertical="center" wrapText="1"/>
    </xf>
    <xf numFmtId="0" fontId="7" fillId="0" borderId="5" xfId="1" applyFont="1" applyFill="1" applyBorder="1" applyAlignment="1">
      <alignment horizontal="center" vertical="center" wrapText="1"/>
    </xf>
    <xf numFmtId="165" fontId="7" fillId="0" borderId="5" xfId="1" applyNumberFormat="1" applyFont="1" applyFill="1" applyBorder="1" applyAlignment="1">
      <alignment horizontal="center" vertical="center" wrapText="1"/>
    </xf>
    <xf numFmtId="0" fontId="7" fillId="0" borderId="9" xfId="1" applyFont="1" applyFill="1" applyBorder="1" applyAlignment="1">
      <alignment horizontal="left" vertical="center" wrapText="1"/>
    </xf>
    <xf numFmtId="0" fontId="7" fillId="0" borderId="3" xfId="1" applyFont="1" applyFill="1" applyBorder="1" applyAlignment="1">
      <alignment horizontal="center" vertical="center" wrapText="1"/>
    </xf>
    <xf numFmtId="4" fontId="7" fillId="0" borderId="1" xfId="1" applyNumberFormat="1" applyFont="1" applyFill="1" applyBorder="1" applyAlignment="1">
      <alignment horizontal="center" vertical="center"/>
    </xf>
    <xf numFmtId="4" fontId="7" fillId="0" borderId="1" xfId="1" applyNumberFormat="1" applyFont="1" applyFill="1" applyBorder="1" applyAlignment="1">
      <alignment horizontal="center" vertical="center" wrapText="1"/>
    </xf>
    <xf numFmtId="0" fontId="2" fillId="0" borderId="0" xfId="1" applyFont="1" applyFill="1"/>
    <xf numFmtId="0" fontId="2" fillId="0" borderId="7" xfId="1" applyFont="1" applyFill="1" applyBorder="1"/>
    <xf numFmtId="0" fontId="7" fillId="0" borderId="4" xfId="1" applyFont="1" applyFill="1" applyBorder="1" applyAlignment="1">
      <alignment horizontal="center" vertical="center" wrapText="1"/>
    </xf>
    <xf numFmtId="165" fontId="7" fillId="0" borderId="4" xfId="1" applyNumberFormat="1" applyFont="1" applyFill="1" applyBorder="1" applyAlignment="1">
      <alignment horizontal="center" vertical="center" wrapText="1"/>
    </xf>
    <xf numFmtId="0" fontId="2" fillId="0" borderId="7" xfId="1" applyFont="1" applyFill="1" applyBorder="1" applyAlignment="1">
      <alignment horizontal="center"/>
    </xf>
    <xf numFmtId="0" fontId="2" fillId="0" borderId="9" xfId="1" applyFont="1" applyFill="1" applyBorder="1"/>
    <xf numFmtId="4" fontId="7" fillId="0" borderId="1" xfId="0" applyNumberFormat="1" applyFont="1" applyFill="1" applyBorder="1" applyAlignment="1">
      <alignment horizontal="center" vertical="center"/>
    </xf>
    <xf numFmtId="4" fontId="7" fillId="0" borderId="3" xfId="0" applyNumberFormat="1" applyFont="1" applyFill="1" applyBorder="1" applyAlignment="1">
      <alignment horizontal="center" vertical="center"/>
    </xf>
    <xf numFmtId="0" fontId="2" fillId="0" borderId="5" xfId="1" applyFont="1" applyFill="1" applyBorder="1"/>
    <xf numFmtId="0" fontId="7" fillId="0" borderId="5" xfId="1" applyFont="1" applyFill="1" applyBorder="1" applyAlignment="1">
      <alignment horizontal="left" vertical="center" wrapText="1"/>
    </xf>
    <xf numFmtId="0" fontId="2" fillId="0" borderId="5" xfId="1" applyFont="1" applyFill="1" applyBorder="1" applyAlignment="1">
      <alignment horizontal="center"/>
    </xf>
    <xf numFmtId="0" fontId="2" fillId="0" borderId="10" xfId="1" applyFont="1" applyFill="1" applyBorder="1"/>
    <xf numFmtId="49" fontId="7" fillId="0" borderId="6" xfId="1" applyNumberFormat="1" applyFont="1" applyFill="1" applyBorder="1" applyAlignment="1">
      <alignment horizontal="center" vertical="center" wrapText="1"/>
    </xf>
    <xf numFmtId="0" fontId="7" fillId="0" borderId="1" xfId="1" applyFont="1" applyFill="1" applyBorder="1" applyAlignment="1">
      <alignment vertical="center" wrapText="1"/>
    </xf>
    <xf numFmtId="0" fontId="14" fillId="0" borderId="1" xfId="1" applyFont="1" applyFill="1" applyBorder="1" applyAlignment="1">
      <alignment horizontal="center" vertical="center" wrapText="1"/>
    </xf>
    <xf numFmtId="0" fontId="7" fillId="0" borderId="1" xfId="1" applyFont="1" applyFill="1" applyBorder="1" applyAlignment="1">
      <alignment horizontal="center" vertical="center" wrapText="1"/>
    </xf>
    <xf numFmtId="165" fontId="7" fillId="0" borderId="1" xfId="1" applyNumberFormat="1" applyFont="1" applyFill="1" applyBorder="1" applyAlignment="1">
      <alignment horizontal="center" vertical="center" wrapText="1"/>
    </xf>
    <xf numFmtId="0" fontId="7" fillId="0" borderId="6" xfId="1" applyFont="1" applyFill="1" applyBorder="1" applyAlignment="1">
      <alignment horizontal="left" vertical="center" wrapText="1"/>
    </xf>
    <xf numFmtId="0" fontId="7" fillId="0" borderId="1" xfId="1" applyFont="1" applyFill="1" applyBorder="1" applyAlignment="1">
      <alignment horizontal="center" vertical="center" wrapText="1"/>
    </xf>
    <xf numFmtId="0" fontId="7" fillId="0" borderId="6" xfId="1" applyFont="1" applyFill="1" applyBorder="1" applyAlignment="1">
      <alignment horizontal="center" vertical="center" wrapText="1"/>
    </xf>
    <xf numFmtId="0" fontId="7" fillId="0" borderId="8" xfId="1" applyFont="1" applyFill="1" applyBorder="1" applyAlignment="1">
      <alignment horizontal="left" vertical="center" wrapText="1"/>
    </xf>
    <xf numFmtId="0" fontId="7" fillId="0" borderId="15" xfId="1" applyFont="1" applyFill="1" applyBorder="1" applyAlignment="1">
      <alignment horizontal="center" vertical="center" wrapText="1"/>
    </xf>
    <xf numFmtId="0" fontId="2" fillId="0" borderId="1" xfId="1" applyFont="1" applyFill="1" applyBorder="1"/>
    <xf numFmtId="0" fontId="2" fillId="0" borderId="1" xfId="1" applyFont="1" applyFill="1" applyBorder="1" applyAlignment="1">
      <alignment horizontal="center"/>
    </xf>
    <xf numFmtId="0" fontId="7" fillId="0" borderId="11" xfId="1" applyFont="1" applyFill="1" applyBorder="1" applyAlignment="1">
      <alignment horizontal="center" vertical="center" wrapText="1"/>
    </xf>
    <xf numFmtId="0" fontId="7" fillId="0" borderId="10" xfId="1" applyFont="1" applyFill="1" applyBorder="1" applyAlignment="1">
      <alignment horizontal="left" vertical="center" wrapText="1"/>
    </xf>
    <xf numFmtId="0" fontId="7" fillId="0" borderId="0" xfId="1" applyFont="1" applyFill="1" applyAlignment="1">
      <alignment horizontal="center" vertical="center" wrapText="1"/>
    </xf>
    <xf numFmtId="4" fontId="7" fillId="0" borderId="13" xfId="1" applyNumberFormat="1" applyFont="1" applyFill="1" applyBorder="1" applyAlignment="1">
      <alignment horizontal="center" vertical="center"/>
    </xf>
    <xf numFmtId="0" fontId="7" fillId="0" borderId="6" xfId="1" applyFont="1" applyFill="1" applyBorder="1" applyAlignment="1">
      <alignment horizontal="center" vertical="center" wrapText="1"/>
    </xf>
    <xf numFmtId="165" fontId="7" fillId="0" borderId="6" xfId="1" applyNumberFormat="1" applyFont="1" applyFill="1" applyBorder="1" applyAlignment="1">
      <alignment horizontal="center" vertical="center" wrapText="1"/>
    </xf>
    <xf numFmtId="0" fontId="7" fillId="0" borderId="24" xfId="1" applyFont="1" applyFill="1" applyBorder="1" applyAlignment="1">
      <alignment horizontal="center" vertical="center" wrapText="1"/>
    </xf>
    <xf numFmtId="49" fontId="7" fillId="0" borderId="9" xfId="1" applyNumberFormat="1" applyFont="1" applyFill="1" applyBorder="1" applyAlignment="1">
      <alignment horizontal="center" vertical="center" wrapText="1"/>
    </xf>
    <xf numFmtId="0" fontId="7" fillId="0" borderId="14" xfId="1" applyFont="1" applyFill="1" applyBorder="1" applyAlignment="1">
      <alignment vertical="center" wrapText="1"/>
    </xf>
    <xf numFmtId="0" fontId="7" fillId="0" borderId="14" xfId="1" applyFont="1" applyFill="1" applyBorder="1" applyAlignment="1">
      <alignment horizontal="center" vertical="center" wrapText="1"/>
    </xf>
    <xf numFmtId="0" fontId="7" fillId="0" borderId="14" xfId="1" applyFont="1" applyFill="1" applyBorder="1" applyAlignment="1">
      <alignment horizontal="center" vertical="center" wrapText="1"/>
    </xf>
    <xf numFmtId="165" fontId="7" fillId="0" borderId="14" xfId="1" applyNumberFormat="1" applyFont="1" applyFill="1" applyBorder="1" applyAlignment="1">
      <alignment horizontal="center" vertical="center" wrapText="1"/>
    </xf>
    <xf numFmtId="0" fontId="7" fillId="0" borderId="14" xfId="1" applyFont="1" applyFill="1" applyBorder="1" applyAlignment="1">
      <alignment horizontal="left" vertical="center" wrapText="1"/>
    </xf>
    <xf numFmtId="0" fontId="7" fillId="0" borderId="21" xfId="1" applyFont="1" applyFill="1" applyBorder="1" applyAlignment="1">
      <alignment horizontal="left" vertical="center" wrapText="1"/>
    </xf>
    <xf numFmtId="4" fontId="7" fillId="0" borderId="19" xfId="1" applyNumberFormat="1" applyFont="1" applyFill="1" applyBorder="1" applyAlignment="1">
      <alignment horizontal="center" vertical="center"/>
    </xf>
    <xf numFmtId="0" fontId="7" fillId="0" borderId="1" xfId="1" applyFont="1" applyFill="1" applyBorder="1" applyAlignment="1">
      <alignment horizontal="left" vertical="center" wrapText="1"/>
    </xf>
    <xf numFmtId="0" fontId="7" fillId="0" borderId="22" xfId="1" applyFont="1" applyFill="1" applyBorder="1" applyAlignment="1">
      <alignment horizontal="left" vertical="center" wrapText="1"/>
    </xf>
    <xf numFmtId="0" fontId="7" fillId="0" borderId="20" xfId="1" applyFont="1" applyFill="1" applyBorder="1" applyAlignment="1">
      <alignment horizontal="left" vertical="center" wrapText="1"/>
    </xf>
    <xf numFmtId="0" fontId="7" fillId="0" borderId="27" xfId="1" applyFont="1" applyFill="1" applyBorder="1" applyAlignment="1">
      <alignment horizontal="left" vertical="center" wrapText="1"/>
    </xf>
    <xf numFmtId="0" fontId="7" fillId="0" borderId="24" xfId="1" applyFont="1" applyFill="1" applyBorder="1" applyAlignment="1">
      <alignment horizontal="left" vertical="center" wrapText="1"/>
    </xf>
    <xf numFmtId="0" fontId="7" fillId="0" borderId="23" xfId="1" applyFont="1" applyFill="1" applyBorder="1" applyAlignment="1">
      <alignment horizontal="left" vertical="center" wrapText="1"/>
    </xf>
    <xf numFmtId="0" fontId="7" fillId="0" borderId="25" xfId="1" applyFont="1" applyFill="1" applyBorder="1" applyAlignment="1">
      <alignment horizontal="left" vertical="center" wrapText="1"/>
    </xf>
    <xf numFmtId="0" fontId="7" fillId="0" borderId="28" xfId="1" applyFont="1" applyFill="1" applyBorder="1" applyAlignment="1">
      <alignment horizontal="left" vertical="center" wrapText="1"/>
    </xf>
    <xf numFmtId="0" fontId="2" fillId="0" borderId="0" xfId="1" applyFont="1" applyFill="1" applyBorder="1"/>
    <xf numFmtId="0" fontId="2" fillId="0" borderId="16" xfId="1" applyFont="1" applyFill="1" applyBorder="1"/>
    <xf numFmtId="0" fontId="7" fillId="0" borderId="17" xfId="1" applyFont="1" applyFill="1" applyBorder="1" applyAlignment="1">
      <alignment horizontal="center" vertical="center" wrapText="1"/>
    </xf>
    <xf numFmtId="165" fontId="7" fillId="0" borderId="17" xfId="1" applyNumberFormat="1" applyFont="1" applyFill="1" applyBorder="1" applyAlignment="1">
      <alignment horizontal="center" vertical="center" wrapText="1"/>
    </xf>
    <xf numFmtId="0" fontId="7" fillId="0" borderId="16" xfId="1" applyFont="1" applyFill="1" applyBorder="1" applyAlignment="1">
      <alignment horizontal="left" vertical="center" wrapText="1"/>
    </xf>
    <xf numFmtId="0" fontId="2" fillId="0" borderId="16" xfId="1" applyFont="1" applyFill="1" applyBorder="1" applyAlignment="1">
      <alignment horizontal="center"/>
    </xf>
    <xf numFmtId="0" fontId="2" fillId="0" borderId="18" xfId="1" applyFont="1" applyFill="1" applyBorder="1"/>
    <xf numFmtId="0" fontId="2" fillId="0" borderId="12" xfId="1" applyFont="1" applyFill="1" applyBorder="1"/>
    <xf numFmtId="0" fontId="20" fillId="0" borderId="27" xfId="1" applyFont="1" applyFill="1" applyBorder="1" applyAlignment="1">
      <alignment horizontal="left" vertical="top" wrapText="1"/>
    </xf>
    <xf numFmtId="0" fontId="7" fillId="0" borderId="24" xfId="1" applyFont="1" applyFill="1" applyBorder="1" applyAlignment="1">
      <alignment horizontal="left" vertical="top" wrapText="1"/>
    </xf>
    <xf numFmtId="0" fontId="7" fillId="0" borderId="20" xfId="1" applyFont="1" applyFill="1" applyBorder="1" applyAlignment="1">
      <alignment horizontal="left" vertical="top" wrapText="1"/>
    </xf>
    <xf numFmtId="0" fontId="7" fillId="0" borderId="23" xfId="1" applyFont="1" applyFill="1" applyBorder="1" applyAlignment="1">
      <alignment horizontal="left" vertical="top" wrapText="1"/>
    </xf>
    <xf numFmtId="0" fontId="7" fillId="0" borderId="21" xfId="1" applyFont="1" applyFill="1" applyBorder="1" applyAlignment="1">
      <alignment horizontal="left" vertical="top" wrapText="1"/>
    </xf>
    <xf numFmtId="0" fontId="7" fillId="0" borderId="28" xfId="1" applyFont="1" applyFill="1" applyBorder="1" applyAlignment="1">
      <alignment horizontal="left" vertical="top" wrapText="1"/>
    </xf>
    <xf numFmtId="0" fontId="7" fillId="0" borderId="6" xfId="1" applyFont="1" applyFill="1" applyBorder="1" applyAlignment="1">
      <alignment vertical="center" wrapText="1"/>
    </xf>
    <xf numFmtId="0" fontId="7" fillId="0" borderId="8" xfId="1" applyFont="1" applyFill="1" applyBorder="1" applyAlignment="1">
      <alignment horizontal="center" vertical="center" wrapText="1"/>
    </xf>
    <xf numFmtId="4" fontId="7" fillId="0" borderId="14" xfId="1" applyNumberFormat="1" applyFont="1" applyFill="1" applyBorder="1" applyAlignment="1">
      <alignment horizontal="center" vertical="center"/>
    </xf>
    <xf numFmtId="0" fontId="2" fillId="0" borderId="9" xfId="1" applyFont="1" applyFill="1" applyBorder="1" applyAlignment="1">
      <alignment horizontal="center"/>
    </xf>
    <xf numFmtId="0" fontId="2" fillId="0" borderId="22" xfId="1" applyFont="1" applyFill="1" applyBorder="1"/>
    <xf numFmtId="0" fontId="2" fillId="0" borderId="10" xfId="1" applyFont="1" applyFill="1" applyBorder="1" applyAlignment="1">
      <alignment horizontal="center"/>
    </xf>
    <xf numFmtId="0" fontId="7" fillId="0" borderId="27" xfId="1" applyFont="1" applyFill="1" applyBorder="1" applyAlignment="1">
      <alignment horizontal="left" vertical="top" wrapText="1"/>
    </xf>
    <xf numFmtId="49" fontId="10" fillId="0" borderId="6" xfId="1" applyNumberFormat="1" applyFont="1" applyFill="1" applyBorder="1" applyAlignment="1">
      <alignment horizontal="center" vertical="center" wrapText="1"/>
    </xf>
    <xf numFmtId="0" fontId="15" fillId="0" borderId="0" xfId="1" applyFill="1"/>
    <xf numFmtId="4" fontId="10" fillId="0" borderId="1" xfId="1" applyNumberFormat="1" applyFont="1" applyFill="1" applyBorder="1" applyAlignment="1">
      <alignment horizontal="center" vertical="center"/>
    </xf>
    <xf numFmtId="0" fontId="7" fillId="0" borderId="13" xfId="1" applyFont="1" applyFill="1" applyBorder="1" applyAlignment="1">
      <alignment horizontal="center" vertical="center" wrapText="1"/>
    </xf>
    <xf numFmtId="2" fontId="7" fillId="0" borderId="1" xfId="1" applyNumberFormat="1" applyFont="1" applyFill="1" applyBorder="1" applyAlignment="1">
      <alignment horizontal="center" vertical="center"/>
    </xf>
    <xf numFmtId="165" fontId="7" fillId="0" borderId="13" xfId="1" applyNumberFormat="1" applyFont="1" applyFill="1" applyBorder="1" applyAlignment="1">
      <alignment horizontal="center" vertical="center" wrapText="1"/>
    </xf>
    <xf numFmtId="0" fontId="7" fillId="0" borderId="26" xfId="1" applyFont="1" applyFill="1" applyBorder="1" applyAlignment="1">
      <alignment horizontal="left" vertical="center" wrapText="1"/>
    </xf>
    <xf numFmtId="0" fontId="2" fillId="0" borderId="13" xfId="1" applyFont="1" applyFill="1" applyBorder="1"/>
    <xf numFmtId="0" fontId="2" fillId="0" borderId="13" xfId="1" applyFont="1" applyFill="1" applyBorder="1" applyAlignment="1">
      <alignment horizontal="center"/>
    </xf>
    <xf numFmtId="167" fontId="7" fillId="0" borderId="1" xfId="1" applyNumberFormat="1" applyFont="1" applyFill="1" applyBorder="1" applyAlignment="1">
      <alignment horizontal="center" vertical="center"/>
    </xf>
    <xf numFmtId="165" fontId="10" fillId="0" borderId="1" xfId="0" applyNumberFormat="1" applyFont="1" applyFill="1" applyBorder="1" applyAlignment="1">
      <alignment horizontal="center" vertical="center"/>
    </xf>
    <xf numFmtId="165" fontId="10" fillId="0" borderId="1" xfId="1" applyNumberFormat="1" applyFont="1" applyFill="1" applyBorder="1" applyAlignment="1">
      <alignment horizontal="center" vertical="center"/>
    </xf>
    <xf numFmtId="4" fontId="7" fillId="0" borderId="4" xfId="0" applyNumberFormat="1" applyFont="1" applyFill="1" applyBorder="1" applyAlignment="1">
      <alignment horizontal="center" vertical="center" wrapText="1"/>
    </xf>
    <xf numFmtId="4" fontId="10" fillId="0" borderId="1" xfId="0" applyNumberFormat="1" applyFont="1" applyFill="1" applyBorder="1" applyAlignment="1">
      <alignment horizontal="center" vertical="center"/>
    </xf>
    <xf numFmtId="4" fontId="10" fillId="0" borderId="3" xfId="0" applyNumberFormat="1" applyFont="1" applyFill="1" applyBorder="1" applyAlignment="1">
      <alignment horizontal="center" vertical="center"/>
    </xf>
    <xf numFmtId="0" fontId="7" fillId="0" borderId="7" xfId="1" applyFont="1" applyFill="1" applyBorder="1"/>
    <xf numFmtId="0" fontId="7" fillId="0" borderId="5" xfId="1" applyFont="1" applyFill="1" applyBorder="1"/>
    <xf numFmtId="0" fontId="7" fillId="0" borderId="5" xfId="1" applyFont="1" applyFill="1" applyBorder="1" applyAlignment="1">
      <alignment horizontal="center" vertical="center" wrapText="1"/>
    </xf>
    <xf numFmtId="0" fontId="14" fillId="0" borderId="6" xfId="1" applyFont="1" applyFill="1" applyBorder="1" applyAlignment="1">
      <alignment horizontal="center" vertical="center" wrapText="1"/>
    </xf>
    <xf numFmtId="0" fontId="21" fillId="0" borderId="7" xfId="1" applyFont="1" applyFill="1" applyBorder="1"/>
    <xf numFmtId="0" fontId="21" fillId="0" borderId="5" xfId="1" applyFont="1" applyFill="1" applyBorder="1"/>
    <xf numFmtId="168" fontId="7" fillId="0" borderId="1" xfId="1" applyNumberFormat="1" applyFont="1" applyFill="1" applyBorder="1" applyAlignment="1">
      <alignment horizontal="center" vertical="center"/>
    </xf>
    <xf numFmtId="164" fontId="7" fillId="0" borderId="1" xfId="1" applyNumberFormat="1" applyFont="1" applyFill="1" applyBorder="1" applyAlignment="1">
      <alignment horizontal="center" vertical="center"/>
    </xf>
    <xf numFmtId="0" fontId="7" fillId="0" borderId="1" xfId="1" applyFont="1" applyFill="1" applyBorder="1" applyAlignment="1">
      <alignment horizontal="center" vertical="center"/>
    </xf>
    <xf numFmtId="165" fontId="7" fillId="0" borderId="1" xfId="1" applyNumberFormat="1" applyFont="1" applyFill="1" applyBorder="1" applyAlignment="1">
      <alignment horizontal="center" vertical="center"/>
    </xf>
    <xf numFmtId="0" fontId="7" fillId="0" borderId="29"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7" fillId="0" borderId="9" xfId="0" applyFont="1" applyFill="1" applyBorder="1" applyAlignment="1">
      <alignment horizontal="left" vertical="top" wrapText="1"/>
    </xf>
    <xf numFmtId="0" fontId="7" fillId="0" borderId="23" xfId="0" applyFont="1" applyFill="1" applyBorder="1" applyAlignment="1">
      <alignment horizontal="left" vertical="top" wrapText="1"/>
    </xf>
    <xf numFmtId="0" fontId="7" fillId="0" borderId="18" xfId="0" applyFont="1" applyFill="1" applyBorder="1" applyAlignment="1">
      <alignment horizontal="left" vertical="top" wrapText="1"/>
    </xf>
    <xf numFmtId="0" fontId="7" fillId="0" borderId="28" xfId="0" applyFont="1" applyFill="1" applyBorder="1" applyAlignment="1">
      <alignment horizontal="left" vertical="top" wrapText="1"/>
    </xf>
    <xf numFmtId="165" fontId="7" fillId="0" borderId="1" xfId="0" applyNumberFormat="1" applyFont="1" applyFill="1" applyBorder="1" applyAlignment="1">
      <alignment horizontal="center" vertical="center"/>
    </xf>
    <xf numFmtId="166" fontId="7" fillId="0" borderId="13" xfId="1" applyNumberFormat="1" applyFont="1" applyFill="1" applyBorder="1" applyAlignment="1">
      <alignment horizontal="center" vertical="center"/>
    </xf>
    <xf numFmtId="2" fontId="10" fillId="0" borderId="1" xfId="1" applyNumberFormat="1" applyFont="1" applyFill="1" applyBorder="1" applyAlignment="1">
      <alignment horizontal="center" vertical="center"/>
    </xf>
    <xf numFmtId="165" fontId="15" fillId="0" borderId="0" xfId="1" applyNumberFormat="1" applyFill="1"/>
    <xf numFmtId="0" fontId="17" fillId="0" borderId="0" xfId="0" applyFont="1" applyFill="1" applyAlignment="1">
      <alignment horizontal="right" wrapText="1"/>
    </xf>
    <xf numFmtId="0" fontId="11" fillId="0" borderId="0" xfId="1" applyFont="1" applyFill="1" applyAlignment="1">
      <alignment horizontal="center" vertical="center" wrapText="1"/>
    </xf>
    <xf numFmtId="0" fontId="11" fillId="0" borderId="0" xfId="1" applyFont="1" applyFill="1" applyAlignment="1">
      <alignment horizontal="right" vertical="center" wrapText="1"/>
    </xf>
    <xf numFmtId="49" fontId="10" fillId="0" borderId="22" xfId="1" applyNumberFormat="1" applyFont="1" applyFill="1" applyBorder="1" applyAlignment="1">
      <alignment horizontal="center" vertical="center" wrapText="1"/>
    </xf>
    <xf numFmtId="0" fontId="10" fillId="0" borderId="1" xfId="1" applyFont="1" applyFill="1" applyBorder="1" applyAlignment="1">
      <alignment horizontal="center" vertical="center" wrapText="1"/>
    </xf>
    <xf numFmtId="0" fontId="10" fillId="0" borderId="27" xfId="1" applyFont="1" applyFill="1" applyBorder="1" applyAlignment="1">
      <alignment horizontal="center" vertical="center" wrapText="1"/>
    </xf>
    <xf numFmtId="0" fontId="10" fillId="0" borderId="24" xfId="1" applyFont="1" applyFill="1" applyBorder="1" applyAlignment="1">
      <alignment horizontal="center" vertical="center" wrapText="1"/>
    </xf>
    <xf numFmtId="0" fontId="10" fillId="0" borderId="1" xfId="1" applyFont="1" applyFill="1" applyBorder="1" applyAlignment="1">
      <alignment horizontal="right" vertical="center" wrapText="1"/>
    </xf>
    <xf numFmtId="0" fontId="10" fillId="0" borderId="1" xfId="1" applyFont="1" applyFill="1" applyBorder="1" applyAlignment="1">
      <alignment horizontal="center" vertical="center" wrapText="1"/>
    </xf>
    <xf numFmtId="165" fontId="10" fillId="0" borderId="1" xfId="1" applyNumberFormat="1" applyFont="1" applyFill="1" applyBorder="1" applyAlignment="1">
      <alignment horizontal="center" vertical="center" wrapText="1"/>
    </xf>
    <xf numFmtId="0" fontId="10" fillId="0" borderId="21" xfId="1" applyFont="1" applyFill="1" applyBorder="1" applyAlignment="1">
      <alignment horizontal="center" vertical="center" wrapText="1"/>
    </xf>
    <xf numFmtId="0" fontId="10" fillId="0" borderId="28" xfId="1" applyFont="1" applyFill="1" applyBorder="1" applyAlignment="1">
      <alignment horizontal="center" vertical="center" wrapText="1"/>
    </xf>
    <xf numFmtId="0" fontId="7" fillId="0" borderId="1" xfId="0" applyFont="1" applyFill="1" applyBorder="1" applyAlignment="1">
      <alignment horizontal="center" vertical="center"/>
    </xf>
    <xf numFmtId="0" fontId="10" fillId="0" borderId="1" xfId="0" applyFont="1" applyFill="1" applyBorder="1" applyAlignment="1">
      <alignment horizontal="center" vertical="center"/>
    </xf>
    <xf numFmtId="49" fontId="9" fillId="0" borderId="9" xfId="1"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165" fontId="9" fillId="0" borderId="1" xfId="1" applyNumberFormat="1" applyFont="1" applyFill="1" applyBorder="1" applyAlignment="1">
      <alignment horizontal="center" vertical="center" wrapText="1"/>
    </xf>
    <xf numFmtId="165" fontId="10" fillId="0" borderId="1" xfId="1" applyNumberFormat="1" applyFont="1" applyFill="1" applyBorder="1" applyAlignment="1">
      <alignment horizontal="center" vertical="center" wrapText="1"/>
    </xf>
    <xf numFmtId="165" fontId="2" fillId="0" borderId="1" xfId="1" applyNumberFormat="1" applyFont="1" applyFill="1" applyBorder="1"/>
    <xf numFmtId="0" fontId="2" fillId="0" borderId="27" xfId="1" applyFont="1" applyFill="1" applyBorder="1" applyAlignment="1">
      <alignment horizontal="center"/>
    </xf>
    <xf numFmtId="0" fontId="2" fillId="0" borderId="24" xfId="1" applyFont="1" applyFill="1" applyBorder="1" applyAlignment="1">
      <alignment horizontal="center"/>
    </xf>
    <xf numFmtId="4" fontId="14" fillId="0" borderId="1" xfId="1" applyNumberFormat="1" applyFont="1" applyFill="1" applyBorder="1" applyAlignment="1">
      <alignment horizontal="center" vertical="center"/>
    </xf>
    <xf numFmtId="4" fontId="9" fillId="0" borderId="1" xfId="1" applyNumberFormat="1" applyFont="1" applyFill="1" applyBorder="1" applyAlignment="1">
      <alignment horizontal="center" vertical="center"/>
    </xf>
    <xf numFmtId="0" fontId="15" fillId="0" borderId="1" xfId="1" applyFill="1" applyBorder="1" applyAlignment="1">
      <alignment horizontal="center" vertical="center" wrapText="1"/>
    </xf>
    <xf numFmtId="0" fontId="15" fillId="0" borderId="1" xfId="1" applyFill="1" applyBorder="1"/>
    <xf numFmtId="0" fontId="2" fillId="0" borderId="20" xfId="1" applyFont="1" applyFill="1" applyBorder="1" applyAlignment="1">
      <alignment horizontal="center"/>
    </xf>
    <xf numFmtId="0" fontId="2" fillId="0" borderId="23" xfId="1" applyFont="1" applyFill="1" applyBorder="1" applyAlignment="1">
      <alignment horizontal="center"/>
    </xf>
    <xf numFmtId="0" fontId="2" fillId="0" borderId="21" xfId="1" applyFont="1" applyFill="1" applyBorder="1" applyAlignment="1">
      <alignment horizontal="center"/>
    </xf>
    <xf numFmtId="0" fontId="2" fillId="0" borderId="28" xfId="1" applyFont="1" applyFill="1" applyBorder="1" applyAlignment="1">
      <alignment horizontal="center"/>
    </xf>
    <xf numFmtId="49" fontId="9" fillId="0" borderId="8" xfId="1" applyNumberFormat="1" applyFont="1" applyFill="1" applyBorder="1" applyAlignment="1">
      <alignment horizontal="center" vertical="center" wrapText="1"/>
    </xf>
    <xf numFmtId="0" fontId="9" fillId="0" borderId="27" xfId="1" applyFont="1" applyFill="1" applyBorder="1" applyAlignment="1">
      <alignment horizontal="center" vertical="center" wrapText="1"/>
    </xf>
    <xf numFmtId="0" fontId="9" fillId="0" borderId="24" xfId="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0" xfId="1" applyFont="1" applyFill="1" applyBorder="1" applyAlignment="1">
      <alignment horizontal="center" vertical="center" wrapText="1"/>
    </xf>
    <xf numFmtId="0" fontId="9" fillId="0" borderId="23" xfId="1" applyFont="1" applyFill="1" applyBorder="1" applyAlignment="1">
      <alignment horizontal="center" vertical="center" wrapText="1"/>
    </xf>
    <xf numFmtId="0" fontId="9" fillId="0" borderId="21" xfId="1" applyFont="1" applyFill="1" applyBorder="1" applyAlignment="1">
      <alignment horizontal="center" vertical="center" wrapText="1"/>
    </xf>
    <xf numFmtId="0" fontId="9" fillId="0" borderId="28" xfId="1" applyFont="1" applyFill="1" applyBorder="1" applyAlignment="1">
      <alignment horizontal="center" vertical="center" wrapText="1"/>
    </xf>
    <xf numFmtId="49" fontId="5" fillId="0" borderId="22" xfId="1" applyNumberFormat="1" applyFont="1" applyFill="1" applyBorder="1" applyAlignment="1">
      <alignment horizontal="center" vertical="center" wrapText="1"/>
    </xf>
    <xf numFmtId="0" fontId="13" fillId="0" borderId="22" xfId="1" applyFont="1" applyFill="1" applyBorder="1" applyAlignment="1">
      <alignment horizontal="left" vertical="center" wrapText="1"/>
    </xf>
    <xf numFmtId="0" fontId="13" fillId="0" borderId="2" xfId="1" applyFont="1" applyFill="1" applyBorder="1" applyAlignment="1">
      <alignment horizontal="left" vertical="center" wrapText="1"/>
    </xf>
    <xf numFmtId="0" fontId="13" fillId="0" borderId="3" xfId="1" applyFont="1" applyFill="1" applyBorder="1" applyAlignment="1">
      <alignment horizontal="left" vertical="center" wrapText="1"/>
    </xf>
    <xf numFmtId="0" fontId="13" fillId="0" borderId="1" xfId="1" applyFont="1" applyFill="1" applyBorder="1" applyAlignment="1">
      <alignment vertical="center" wrapText="1"/>
    </xf>
    <xf numFmtId="0" fontId="13" fillId="0" borderId="1" xfId="1" applyFont="1" applyFill="1" applyBorder="1" applyAlignment="1">
      <alignment horizontal="center" vertical="center" wrapText="1"/>
    </xf>
    <xf numFmtId="49" fontId="6" fillId="0" borderId="22" xfId="1" applyNumberFormat="1" applyFont="1" applyFill="1" applyBorder="1" applyAlignment="1">
      <alignment horizontal="center" vertical="center" wrapText="1"/>
    </xf>
    <xf numFmtId="0" fontId="12" fillId="0" borderId="1" xfId="1" applyFont="1" applyFill="1" applyBorder="1" applyAlignment="1">
      <alignment horizontal="left" vertical="center" wrapText="1"/>
    </xf>
    <xf numFmtId="0" fontId="0" fillId="0" borderId="1" xfId="0" applyFill="1" applyBorder="1"/>
    <xf numFmtId="49" fontId="6" fillId="0" borderId="1" xfId="1" applyNumberFormat="1" applyFont="1" applyFill="1" applyBorder="1" applyAlignment="1">
      <alignment horizontal="center" vertical="center" wrapText="1"/>
    </xf>
    <xf numFmtId="0" fontId="6" fillId="0" borderId="1" xfId="1" applyFont="1" applyFill="1" applyBorder="1" applyAlignment="1">
      <alignment horizontal="left" vertical="center" wrapText="1"/>
    </xf>
    <xf numFmtId="0" fontId="7" fillId="0" borderId="7" xfId="1" applyFont="1" applyFill="1" applyBorder="1" applyAlignment="1">
      <alignment horizontal="center" vertical="center"/>
    </xf>
    <xf numFmtId="0" fontId="7" fillId="0" borderId="7" xfId="1" applyFont="1" applyFill="1" applyBorder="1" applyAlignment="1">
      <alignment horizontal="center" vertical="center" wrapText="1" shrinkToFit="1"/>
    </xf>
    <xf numFmtId="0" fontId="7" fillId="0" borderId="9" xfId="1" applyFont="1" applyFill="1" applyBorder="1" applyAlignment="1">
      <alignment vertical="center" wrapText="1"/>
    </xf>
    <xf numFmtId="49" fontId="5" fillId="0" borderId="8" xfId="1" applyNumberFormat="1" applyFont="1" applyFill="1" applyBorder="1" applyAlignment="1">
      <alignment horizontal="center" vertical="center" wrapText="1"/>
    </xf>
    <xf numFmtId="0" fontId="5" fillId="0" borderId="13" xfId="1" applyFont="1" applyFill="1" applyBorder="1" applyAlignment="1">
      <alignment horizontal="left" vertical="center" wrapText="1"/>
    </xf>
    <xf numFmtId="0" fontId="0" fillId="0" borderId="13" xfId="0" applyFill="1" applyBorder="1"/>
    <xf numFmtId="0" fontId="6" fillId="0" borderId="22" xfId="1" applyFont="1" applyFill="1" applyBorder="1" applyAlignment="1">
      <alignment horizontal="left" vertical="center" wrapText="1"/>
    </xf>
    <xf numFmtId="0" fontId="2" fillId="0" borderId="2" xfId="1" applyFont="1" applyFill="1" applyBorder="1"/>
    <xf numFmtId="0" fontId="0" fillId="0" borderId="2" xfId="0" applyFill="1" applyBorder="1"/>
    <xf numFmtId="0" fontId="0" fillId="0" borderId="3" xfId="0" applyFill="1" applyBorder="1"/>
    <xf numFmtId="165" fontId="18" fillId="0" borderId="4" xfId="1" applyNumberFormat="1" applyFont="1" applyFill="1" applyBorder="1" applyAlignment="1">
      <alignment horizontal="center" vertical="center" wrapText="1"/>
    </xf>
    <xf numFmtId="0" fontId="2" fillId="0" borderId="7" xfId="1" applyFont="1" applyFill="1" applyBorder="1" applyAlignment="1">
      <alignment vertical="center"/>
    </xf>
    <xf numFmtId="0" fontId="2" fillId="0" borderId="5" xfId="1" applyFont="1" applyFill="1" applyBorder="1" applyAlignment="1">
      <alignment vertical="center"/>
    </xf>
    <xf numFmtId="49" fontId="6" fillId="0" borderId="4" xfId="1" applyNumberFormat="1" applyFont="1" applyFill="1" applyBorder="1" applyAlignment="1">
      <alignment horizontal="center" vertical="center" wrapText="1"/>
    </xf>
    <xf numFmtId="0" fontId="6" fillId="0" borderId="9" xfId="1" applyFont="1" applyFill="1" applyBorder="1" applyAlignment="1">
      <alignment horizontal="left" vertical="center" wrapText="1"/>
    </xf>
    <xf numFmtId="0" fontId="2" fillId="0" borderId="0" xfId="1" applyFont="1" applyFill="1"/>
    <xf numFmtId="0" fontId="0" fillId="0" borderId="0" xfId="0" applyFill="1"/>
    <xf numFmtId="0" fontId="0" fillId="0" borderId="23" xfId="0" applyFill="1" applyBorder="1"/>
    <xf numFmtId="4" fontId="10" fillId="0" borderId="3" xfId="1" applyNumberFormat="1" applyFont="1" applyFill="1" applyBorder="1" applyAlignment="1">
      <alignment horizontal="center" vertical="center"/>
    </xf>
    <xf numFmtId="0" fontId="15" fillId="0" borderId="0" xfId="1" applyBorder="1"/>
    <xf numFmtId="165" fontId="15" fillId="0" borderId="0" xfId="1" applyNumberFormat="1" applyBorder="1"/>
    <xf numFmtId="0" fontId="7" fillId="0" borderId="29" xfId="0" applyFont="1" applyFill="1" applyBorder="1" applyAlignment="1">
      <alignment horizontal="left" vertical="top" wrapText="1"/>
    </xf>
    <xf numFmtId="0" fontId="20" fillId="0" borderId="24" xfId="0" applyFont="1" applyFill="1" applyBorder="1" applyAlignment="1">
      <alignment horizontal="left" vertical="top" wrapText="1"/>
    </xf>
    <xf numFmtId="0" fontId="20" fillId="0" borderId="9" xfId="0" applyFont="1" applyFill="1" applyBorder="1" applyAlignment="1">
      <alignment horizontal="left" vertical="top" wrapText="1"/>
    </xf>
    <xf numFmtId="0" fontId="20" fillId="0" borderId="23" xfId="0" applyFont="1" applyFill="1" applyBorder="1" applyAlignment="1">
      <alignment horizontal="left" vertical="top" wrapText="1"/>
    </xf>
    <xf numFmtId="0" fontId="20" fillId="0" borderId="18" xfId="0" applyFont="1" applyFill="1" applyBorder="1" applyAlignment="1">
      <alignment horizontal="left" vertical="top" wrapText="1"/>
    </xf>
    <xf numFmtId="0" fontId="20" fillId="0" borderId="28" xfId="0" applyFont="1" applyFill="1" applyBorder="1" applyAlignment="1">
      <alignment horizontal="left" vertical="top" wrapText="1"/>
    </xf>
  </cellXfs>
  <cellStyles count="3">
    <cellStyle name="Обычный" xfId="0" builtinId="0"/>
    <cellStyle name="Обычный 2" xfId="1"/>
    <cellStyle name="Обычный 3" xfId="2"/>
  </cellStyles>
  <dxfs count="0"/>
  <tableStyles count="0" defaultTableStyle="TableStyleMedium2" defaultPivotStyle="PivotStyleLight16"/>
  <colors>
    <mruColors>
      <color rgb="FF58C8BB"/>
      <color rgb="FFEC34D2"/>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6"/>
  <sheetViews>
    <sheetView tabSelected="1" zoomScale="80" zoomScaleNormal="80" zoomScaleSheetLayoutView="100" workbookViewId="0">
      <pane xSplit="3" ySplit="5" topLeftCell="N412" activePane="bottomRight" state="frozen"/>
      <selection pane="topRight" activeCell="D1" sqref="D1"/>
      <selection pane="bottomLeft" activeCell="A6" sqref="A6"/>
      <selection pane="bottomRight" activeCell="N313" sqref="N313:O318"/>
    </sheetView>
  </sheetViews>
  <sheetFormatPr defaultColWidth="14.375" defaultRowHeight="14.25" x14ac:dyDescent="0.2"/>
  <cols>
    <col min="1" max="1" width="4.875" style="1" customWidth="1"/>
    <col min="2" max="2" width="31.875" style="1" customWidth="1"/>
    <col min="3" max="3" width="10.5" style="1" customWidth="1"/>
    <col min="4" max="4" width="10.125" style="1" customWidth="1"/>
    <col min="5" max="5" width="11.25" style="1" customWidth="1"/>
    <col min="6" max="6" width="11.5" style="1" customWidth="1"/>
    <col min="7" max="7" width="10.5" style="1" customWidth="1"/>
    <col min="8" max="8" width="9.75" style="1" customWidth="1"/>
    <col min="9" max="9" width="13" style="1" customWidth="1"/>
    <col min="10" max="10" width="43.75" style="1" customWidth="1"/>
    <col min="11" max="11" width="14.25" style="1" customWidth="1"/>
    <col min="12" max="12" width="14.125" style="1" customWidth="1"/>
    <col min="13" max="13" width="80.5" style="1" customWidth="1"/>
    <col min="14" max="14" width="84.875" style="1" customWidth="1"/>
    <col min="15" max="15" width="79.375" style="1" customWidth="1"/>
    <col min="16" max="16" width="11.5" style="1" customWidth="1"/>
    <col min="17" max="17" width="12.25" style="4" customWidth="1"/>
    <col min="18" max="20" width="9.875" style="4" customWidth="1"/>
    <col min="21" max="21" width="20.375" style="4" customWidth="1"/>
    <col min="22" max="16384" width="14.375" style="1"/>
  </cols>
  <sheetData>
    <row r="1" spans="1:21" hidden="1" x14ac:dyDescent="0.2"/>
    <row r="2" spans="1:21" ht="78.75" hidden="1" customHeight="1" x14ac:dyDescent="0.3">
      <c r="A2" s="84"/>
      <c r="B2" s="84"/>
      <c r="C2" s="84"/>
      <c r="D2" s="84"/>
      <c r="E2" s="84"/>
      <c r="F2" s="121"/>
      <c r="G2" s="84"/>
      <c r="H2" s="84"/>
      <c r="I2" s="84"/>
      <c r="J2" s="84"/>
      <c r="K2" s="84"/>
      <c r="L2" s="84"/>
      <c r="M2" s="122" t="s">
        <v>165</v>
      </c>
      <c r="N2" s="122"/>
      <c r="O2" s="122"/>
      <c r="P2" s="122"/>
      <c r="Q2" s="122"/>
      <c r="R2" s="122"/>
      <c r="S2" s="122"/>
      <c r="T2" s="122"/>
      <c r="U2" s="122"/>
    </row>
    <row r="3" spans="1:21" ht="38.25" customHeight="1" x14ac:dyDescent="0.2">
      <c r="A3" s="123" t="s">
        <v>279</v>
      </c>
      <c r="B3" s="123"/>
      <c r="C3" s="123"/>
      <c r="D3" s="123"/>
      <c r="E3" s="123"/>
      <c r="F3" s="123"/>
      <c r="G3" s="123"/>
      <c r="H3" s="123"/>
      <c r="I3" s="123"/>
      <c r="J3" s="123"/>
      <c r="K3" s="123"/>
      <c r="L3" s="123"/>
      <c r="M3" s="123"/>
      <c r="N3" s="123"/>
      <c r="O3" s="123"/>
      <c r="P3" s="123"/>
      <c r="Q3" s="124"/>
      <c r="R3" s="124"/>
      <c r="S3" s="124"/>
      <c r="T3" s="124"/>
      <c r="U3" s="124"/>
    </row>
    <row r="4" spans="1:21" ht="14.25" customHeight="1" x14ac:dyDescent="0.2">
      <c r="A4" s="125" t="s">
        <v>0</v>
      </c>
      <c r="B4" s="126" t="s">
        <v>1</v>
      </c>
      <c r="C4" s="126" t="s">
        <v>97</v>
      </c>
      <c r="D4" s="126" t="s">
        <v>96</v>
      </c>
      <c r="E4" s="37"/>
      <c r="F4" s="37"/>
      <c r="G4" s="37"/>
      <c r="H4" s="37"/>
      <c r="I4" s="37"/>
      <c r="J4" s="126" t="s">
        <v>98</v>
      </c>
      <c r="K4" s="126" t="s">
        <v>99</v>
      </c>
      <c r="L4" s="126" t="s">
        <v>95</v>
      </c>
      <c r="M4" s="126" t="s">
        <v>100</v>
      </c>
      <c r="N4" s="127" t="s">
        <v>280</v>
      </c>
      <c r="O4" s="128"/>
      <c r="P4" s="126" t="s">
        <v>257</v>
      </c>
      <c r="Q4" s="129"/>
      <c r="R4" s="129"/>
      <c r="S4" s="129"/>
      <c r="T4" s="129"/>
      <c r="U4" s="129"/>
    </row>
    <row r="5" spans="1:21" ht="49.5" customHeight="1" x14ac:dyDescent="0.2">
      <c r="A5" s="80"/>
      <c r="B5" s="37"/>
      <c r="C5" s="37"/>
      <c r="D5" s="130" t="s">
        <v>2</v>
      </c>
      <c r="E5" s="131" t="s">
        <v>3</v>
      </c>
      <c r="F5" s="131" t="s">
        <v>4</v>
      </c>
      <c r="G5" s="131" t="s">
        <v>5</v>
      </c>
      <c r="H5" s="131" t="s">
        <v>6</v>
      </c>
      <c r="I5" s="131" t="s">
        <v>7</v>
      </c>
      <c r="J5" s="126"/>
      <c r="K5" s="37"/>
      <c r="L5" s="37"/>
      <c r="M5" s="37"/>
      <c r="N5" s="132"/>
      <c r="O5" s="133"/>
      <c r="P5" s="130" t="s">
        <v>2</v>
      </c>
      <c r="Q5" s="134" t="s">
        <v>3</v>
      </c>
      <c r="R5" s="135" t="s">
        <v>4</v>
      </c>
      <c r="S5" s="135" t="s">
        <v>5</v>
      </c>
      <c r="T5" s="135" t="s">
        <v>6</v>
      </c>
      <c r="U5" s="135" t="s">
        <v>7</v>
      </c>
    </row>
    <row r="6" spans="1:21" x14ac:dyDescent="0.2">
      <c r="A6" s="136"/>
      <c r="B6" s="137" t="s">
        <v>2</v>
      </c>
      <c r="C6" s="138" t="s">
        <v>9</v>
      </c>
      <c r="D6" s="139" t="s">
        <v>3</v>
      </c>
      <c r="E6" s="140">
        <f>SUM(E7:E11)</f>
        <v>35385690.682080001</v>
      </c>
      <c r="F6" s="140">
        <f>SUM(F7:F11)</f>
        <v>1190697.0320799998</v>
      </c>
      <c r="G6" s="140">
        <f>SUM(G7:G11)</f>
        <v>1469325.5</v>
      </c>
      <c r="H6" s="140">
        <f>SUM(H7:H11)</f>
        <v>52789.8</v>
      </c>
      <c r="I6" s="140">
        <f>SUM(I7:I11)</f>
        <v>32672878.350000001</v>
      </c>
      <c r="J6" s="141"/>
      <c r="K6" s="142"/>
      <c r="L6" s="37"/>
      <c r="M6" s="37"/>
      <c r="N6" s="143"/>
      <c r="O6" s="144"/>
      <c r="P6" s="139" t="s">
        <v>3</v>
      </c>
      <c r="Q6" s="145">
        <f>SUM(Q7:Q11)</f>
        <v>8798338.2305300012</v>
      </c>
      <c r="R6" s="145">
        <f>SUM(R7:R11)</f>
        <v>919118.30601000006</v>
      </c>
      <c r="S6" s="145">
        <f>SUM(S7:S11)</f>
        <v>452176.56129000004</v>
      </c>
      <c r="T6" s="145">
        <f>SUM(T7:T11)</f>
        <v>43439.318230000004</v>
      </c>
      <c r="U6" s="146">
        <f>SUM(U7:U11)</f>
        <v>7383604.0449999999</v>
      </c>
    </row>
    <row r="7" spans="1:21" x14ac:dyDescent="0.2">
      <c r="A7" s="20"/>
      <c r="B7" s="37"/>
      <c r="C7" s="37"/>
      <c r="D7" s="139">
        <v>2021</v>
      </c>
      <c r="E7" s="140">
        <f>F7+G7+H7+I7</f>
        <v>2089708.29</v>
      </c>
      <c r="F7" s="140">
        <f t="shared" ref="F7:I11" si="0">F21+F33+F52+F59+F65+F71+F77+F83+F89+F95+F101+F125++F119+F131+F137+F27+F143+F149+F40+F46+F157+F163+F169+F175+F181+F187+F193+F199+F205+F211+F217+F223+F229+F235+F241+F247+F253+F259+F265+F271+F277+F283+F289+F295+F302+F308+F314+F320+F326+F332+F338+F344+F351+F357+F363+F369+F375+F381+F387+F393+F399+F405+F412+F418+F424</f>
        <v>207622.34</v>
      </c>
      <c r="G7" s="140">
        <f t="shared" si="0"/>
        <v>319605.19999999995</v>
      </c>
      <c r="H7" s="140">
        <f>H21+H33+H52+H59+H65+H71+H77+H83+H89+H95+H101+H125++H119+H131+H137+H27+H143+H149+H40+H46+H157+H163+H169+H175+H181+H187+H193+H199+H205+H211+H217+H223+H229+H235+H241+H247+H253+H259+H265+H271+H277+H283+H289+H295+H302+H308+H314+H320+H326+H332+H338+H344+H351+H357+H363+H369+H375+H381+H387+H393+H399+H405+H412+H418+H424</f>
        <v>3082.3999999999996</v>
      </c>
      <c r="I7" s="140">
        <f>I21+I33+I52+I59+I65+I71+I77+I83+I89+I95+I101+I125++I119+I131+I137+I27+I143+I149+I40+I46+I157+I163+I169+I175+I181+I187+I193+I199+I205+I211+I217+I223+I229+I235+I241+I247+I253+I259+I265+I271+I277+I283+I289+I295+I302+I308+I314+I320+I326+I332+I338+I344+I351+I357+I363+I369+I375+I381+I387+I393+I399+I405+I412+I418+I424</f>
        <v>1559398.35</v>
      </c>
      <c r="J7" s="147"/>
      <c r="K7" s="148"/>
      <c r="L7" s="148"/>
      <c r="M7" s="148"/>
      <c r="N7" s="149"/>
      <c r="O7" s="150"/>
      <c r="P7" s="139">
        <v>2021</v>
      </c>
      <c r="Q7" s="13">
        <f>SUM(R7:U7)</f>
        <v>2008318.7820300004</v>
      </c>
      <c r="R7" s="85">
        <f>R119+R163+R169+R193+R217+R229+R295+R320+R326+R357+R375+R387+R418+R21+R27+R33+R40+R46+R52+R59+R65+R71+R77+R83+R89+R95+R101+R107+R113+R125+R131+R137+R143+R149+R157+R175+R181+R187+R199+R205+R211+R223+R235+R241+R247+R253+R259+R265+R271+R277+R283+R289+R302+R308+R314+R332+R338+R344+R351+R363+R369+R381+R393+R399+R405+R412+R424</f>
        <v>211244.67074</v>
      </c>
      <c r="S7" s="85">
        <f t="shared" ref="R7:U10" si="1">S119+S163+S169+S193+S217+S229+S295+S320+S326+S357+S375+S387+S418+S21+S27+S33+S40+S46+S52+S59+S65+S71+S77+S83+S89+S95+S101+S107+S113+S125+S131+S137+S143+S149+S157+S175+S181+S187+S199+S205+S211+S223+S235+S241+S247+S253+S259+S265+S271+S277+S283+S289+S302+S308+S314+S332+S338+S344+S351+S363+S369+S381+S393+S399+S405+S412+S424</f>
        <v>321805.72129000007</v>
      </c>
      <c r="T7" s="85">
        <f t="shared" si="1"/>
        <v>2184.3000000000002</v>
      </c>
      <c r="U7" s="85">
        <f t="shared" si="1"/>
        <v>1473084.09</v>
      </c>
    </row>
    <row r="8" spans="1:21" x14ac:dyDescent="0.2">
      <c r="A8" s="20"/>
      <c r="B8" s="37"/>
      <c r="C8" s="37"/>
      <c r="D8" s="139">
        <v>2022</v>
      </c>
      <c r="E8" s="140">
        <f>F8+G8+H8+I8</f>
        <v>3758949.4920800002</v>
      </c>
      <c r="F8" s="140">
        <f t="shared" ref="F8:F17" si="2">F22+F34+F53+F60+F66+F72+F78+F84+F90+F96+F102+F126++F120+F132+F138+F28+F144+F150+F41+F47+F158+F164+F170+F176+F182+F188+F194+F200+F206+F212+F218+F224+F230+F236+F242+F248+F254+F260+F266+F272+F278+F284+F290+F296+F303+F309+F315+F321+F327+F333+F339+F345+F352+F358+F364+F370+F376+F382+F388+F394+F400+F406+F413+F419+F425</f>
        <v>466963.49208</v>
      </c>
      <c r="G8" s="140">
        <f t="shared" si="0"/>
        <v>48916.800000000003</v>
      </c>
      <c r="H8" s="140">
        <f t="shared" si="0"/>
        <v>27281.200000000001</v>
      </c>
      <c r="I8" s="140">
        <f t="shared" si="0"/>
        <v>3215788</v>
      </c>
      <c r="J8" s="147"/>
      <c r="K8" s="148"/>
      <c r="L8" s="148"/>
      <c r="M8" s="148"/>
      <c r="N8" s="149"/>
      <c r="O8" s="150"/>
      <c r="P8" s="139">
        <v>2022</v>
      </c>
      <c r="Q8" s="13">
        <f>SUM(R8:U8)</f>
        <v>3154682.1354700001</v>
      </c>
      <c r="R8" s="85">
        <f t="shared" si="1"/>
        <v>516177.92220000009</v>
      </c>
      <c r="S8" s="85">
        <f t="shared" si="1"/>
        <v>26079.8</v>
      </c>
      <c r="T8" s="85">
        <f t="shared" si="1"/>
        <v>23472.113270000005</v>
      </c>
      <c r="U8" s="85">
        <f t="shared" si="1"/>
        <v>2588952.2999999998</v>
      </c>
    </row>
    <row r="9" spans="1:21" x14ac:dyDescent="0.2">
      <c r="A9" s="20"/>
      <c r="B9" s="37"/>
      <c r="C9" s="37"/>
      <c r="D9" s="139">
        <v>2023</v>
      </c>
      <c r="E9" s="140">
        <f>F9+G9+H9+I9</f>
        <v>7309554.7000000002</v>
      </c>
      <c r="F9" s="140">
        <f t="shared" si="2"/>
        <v>341520.10000000003</v>
      </c>
      <c r="G9" s="140">
        <f t="shared" si="0"/>
        <v>492770.4</v>
      </c>
      <c r="H9" s="140">
        <f t="shared" si="0"/>
        <v>14926.2</v>
      </c>
      <c r="I9" s="140">
        <f>I23+I35+I54+I61+I67+I73+I79+I85+I91+I97+I103+I109+I127++I121+I133+I139+I29+I145+I151+I42+I48+I159+I165+I171+I177+I183+I189+I195+I201+I207+I213+I219+I225+I231+I237+I243+I249+I255+I261+I267+I273+I279+I285+I291+I297+I304+I310+I316+I322+I328+I334+I340+I346+I353+I359+I365+I371+I377+I383+I389+I395+I401+I407+I414+I420+I426</f>
        <v>6460338</v>
      </c>
      <c r="J9" s="147"/>
      <c r="K9" s="148"/>
      <c r="L9" s="148"/>
      <c r="M9" s="148"/>
      <c r="N9" s="149"/>
      <c r="O9" s="150"/>
      <c r="P9" s="139">
        <v>2023</v>
      </c>
      <c r="Q9" s="13">
        <f>SUM(R9:U9)</f>
        <v>3169252.5280300002</v>
      </c>
      <c r="R9" s="85">
        <f t="shared" si="1"/>
        <v>173602.12806999998</v>
      </c>
      <c r="S9" s="85">
        <f t="shared" si="1"/>
        <v>35941.54</v>
      </c>
      <c r="T9" s="85">
        <f t="shared" si="1"/>
        <v>6136.4849599999998</v>
      </c>
      <c r="U9" s="85">
        <f t="shared" si="1"/>
        <v>2953572.375</v>
      </c>
    </row>
    <row r="10" spans="1:21" x14ac:dyDescent="0.2">
      <c r="A10" s="20"/>
      <c r="B10" s="37"/>
      <c r="C10" s="37"/>
      <c r="D10" s="139">
        <v>2024</v>
      </c>
      <c r="E10" s="140">
        <f>F10+G10+H10+I10</f>
        <v>6854889.2000000002</v>
      </c>
      <c r="F10" s="140">
        <f>F24+F36+F55+F62+F68+F74+F80+F86+F92+F98+F104+F128++F122+F134+F140+F30+F146+F152+F43+F49+F160+F166+F172+F178+F184+F190+F196+F202+F208+F214+F220+F226+F232+F238+F244+F250+F256+F262+F268+F274+F280+F286+F292+F298+F305+F311+F317+F323+F329+F335+F341+F347+F354+F360+F366+F372+F378+F384+F390+F396+F402+F408+F415+F421+F427</f>
        <v>130012.7</v>
      </c>
      <c r="G10" s="140">
        <f t="shared" si="0"/>
        <v>315111.5</v>
      </c>
      <c r="H10" s="140">
        <f t="shared" si="0"/>
        <v>6000</v>
      </c>
      <c r="I10" s="140">
        <f>I24+I36+I55+I62+I68+I74+I80+I86+I92+I98+I104+I128++I122+I134+I140+I30+I146+I152+I43+I49+I160+I166+I172+I178+I184+I190+I196+I202+I208+I214+I220+I226+I232+I238+I244+I250+I256+I262+I268+I274+I280+I286+I292+I298+I305+I311+I317+I323+I329+I335+I341+I347+I354+I360+I366+I372+I378+I384+I390+I396+I402+I408+I415+I421+I427+I109</f>
        <v>6403765</v>
      </c>
      <c r="J10" s="147"/>
      <c r="K10" s="148"/>
      <c r="L10" s="148"/>
      <c r="M10" s="148"/>
      <c r="N10" s="149"/>
      <c r="O10" s="150"/>
      <c r="P10" s="139">
        <v>2024</v>
      </c>
      <c r="Q10" s="13">
        <f>SUM(R10:U10)</f>
        <v>466084.78499999997</v>
      </c>
      <c r="R10" s="85">
        <f t="shared" si="1"/>
        <v>18093.584999999999</v>
      </c>
      <c r="S10" s="85">
        <f t="shared" si="1"/>
        <v>68349.5</v>
      </c>
      <c r="T10" s="85">
        <f t="shared" si="1"/>
        <v>11646.42</v>
      </c>
      <c r="U10" s="85">
        <f t="shared" si="1"/>
        <v>367995.27999999997</v>
      </c>
    </row>
    <row r="11" spans="1:21" x14ac:dyDescent="0.2">
      <c r="A11" s="26"/>
      <c r="B11" s="37"/>
      <c r="C11" s="37"/>
      <c r="D11" s="139">
        <v>2025</v>
      </c>
      <c r="E11" s="140">
        <f>F11+G11+H11+I11</f>
        <v>15372589</v>
      </c>
      <c r="F11" s="140">
        <f t="shared" si="2"/>
        <v>44578.400000000001</v>
      </c>
      <c r="G11" s="140">
        <f t="shared" si="0"/>
        <v>292921.59999999998</v>
      </c>
      <c r="H11" s="140">
        <f t="shared" si="0"/>
        <v>1500</v>
      </c>
      <c r="I11" s="140">
        <f t="shared" si="0"/>
        <v>15033589</v>
      </c>
      <c r="J11" s="147"/>
      <c r="K11" s="148"/>
      <c r="L11" s="148"/>
      <c r="M11" s="148"/>
      <c r="N11" s="151"/>
      <c r="O11" s="152"/>
      <c r="P11" s="139">
        <v>2025</v>
      </c>
      <c r="Q11" s="13">
        <f>SUM(R11:U11)</f>
        <v>0</v>
      </c>
      <c r="R11" s="85">
        <f>R123+R167+R173+R197+R221+R233+R299+R324+R330+R361+R379+R391+R422+R25+R31+R37+R44+R50+R56+R63+R69+R75+R81+R87+R93+R99+R105+R111+R117+R129+R135+R141+R147+R153+R161+R179+R185+R191+R203+R209+R215+R227+R239+R245+R251+R257+R263+R269+R275+R281+R287+R293+R306+R312+R318+R336+R342+R348+R355+R367+R373+R385+R397+R403+R409+R416+R428</f>
        <v>0</v>
      </c>
      <c r="S11" s="85">
        <f>S123+S167+S173+S197+S221+S233+S299+S324+S330+S361+S379+S391+S422+S25+S31+S37+S44+S50+S56+S63+S69+S75+S81+S87+S93+S87+S99+S105+S111+S117+S129+S135+S141+S147+S153+S161+S179+S185+S191+S203+S209+S215+S227+S239+S245+S251+S257+S263+S269+S275+S281+S287+S293+S306+S312+S318+S336+S342+S348+S355+S367+S373+S385+S397+S403+S409+S416+S428</f>
        <v>0</v>
      </c>
      <c r="T11" s="85">
        <f>T123+T167+T173+T197+T221+T233+T299+T324+T330+T361+T379+T391+T422+T25+T31+T37+T44+T50+T56+T63+T69+T75+T81+T87+T93+T87+T99+T105+T111+T117+T129+T135+T141+T147+T153+T161+T179+T185+T191+T203+T209+T215+T227+T239+T245+T251+T257+T263+T269+T275+T281+T287+T293+T306+T312+T318+T336+T342+T348+T355+T367+T373+T385+T397+T403+T409+T416+T428</f>
        <v>0</v>
      </c>
      <c r="U11" s="85">
        <f>U123+U167+U173+U197+U221+U233+U299+U324+U330+U361+U379+U391+U422+U25+U31+U37+U44+U50+U56+U63+U69+U75+U81+U87+U93+U99+U105+U111+U117+U129+U135+U141+U147+U153+U161+U179+U185+U191+U203+U209+U215+U227+U239+U245+U251+U257+U263+U269+U275+U281+U287+U293+U306+U312+U318+U336+U342+U348+U355+U367+U373+U385+U397+U403+U409+U416+U428</f>
        <v>0</v>
      </c>
    </row>
    <row r="12" spans="1:21" x14ac:dyDescent="0.2">
      <c r="A12" s="153"/>
      <c r="B12" s="137" t="s">
        <v>132</v>
      </c>
      <c r="C12" s="138" t="s">
        <v>9</v>
      </c>
      <c r="D12" s="139" t="s">
        <v>3</v>
      </c>
      <c r="E12" s="140">
        <f t="shared" ref="E12:E17" si="3">SUM(F12:I12)</f>
        <v>7570259.6820799997</v>
      </c>
      <c r="F12" s="140">
        <f t="shared" si="2"/>
        <v>1190697.03208</v>
      </c>
      <c r="G12" s="140">
        <f>SUM(G13:G17)</f>
        <v>1469325.5</v>
      </c>
      <c r="H12" s="140">
        <f>SUM(H13:H17)</f>
        <v>52789.8</v>
      </c>
      <c r="I12" s="140">
        <f>SUM(I13:I17)</f>
        <v>4857447.3499999996</v>
      </c>
      <c r="J12" s="138" t="s">
        <v>8</v>
      </c>
      <c r="K12" s="138"/>
      <c r="L12" s="138"/>
      <c r="M12" s="138" t="s">
        <v>8</v>
      </c>
      <c r="N12" s="154"/>
      <c r="O12" s="155"/>
      <c r="P12" s="156" t="s">
        <v>3</v>
      </c>
      <c r="Q12" s="145">
        <f>SUM(Q13:Q17)</f>
        <v>3562265.3185300003</v>
      </c>
      <c r="R12" s="85">
        <f>R124+R168+R174+R198+R222+R234+R300+R325+R331+R362+R380+R392+R423+R26+R32+R38+R45+R51+R57+R64+R70+R76+R82+R88+R94+R88+R100+R106+R112+R118+R130+R136+R142+R148+R154+R162+R180+R186+R192+R204+R210+R216+R228+R240+R246+R252+R258+R264+R270+R276+R282+R288+R294+R307+R313+R319+R337+R343+R349+R356+R368+R374+R386+R398+R404+R410+R417+R429</f>
        <v>919118.30601000006</v>
      </c>
      <c r="S12" s="85">
        <f>S124+S168+S174+S198+S222+S234+S300+S325+S331+S362+S380+S392+S423+S26+S32+S38+S45+S51+S57+S64+S70+S76+S82+S88+S94+S88+S100+S106+S112+S118+S130+S136+S142+S148+S154+S162+S180+S186+S192+S204+S210+S216+S228+S240+S246+S252+S258+S264+S270+S276+S282+S288+S294+S307+S313+S319+S337+S343+S349+S356+S368+S374+S386+S398+S404+S410+S417+S429</f>
        <v>452176.56128999998</v>
      </c>
      <c r="T12" s="85">
        <f>T124+T168+T174+T198+T222+T234+T300+T325+T331+T362+T380+T392+T423+T26+T32+T38+T45+T51+T57+T64+T70+T76+T82+T88+T94+T88+T100+T106+T112+T118+T130+T136+T142+T148+T154+T162+T180+T186+T192+T204+T210+T216+T228+T240+T246+T252+T258+T264+T270+T276+T282+T288+T294+T307+T313+T319+T337+T343+T349+T356+T368+T374+T386+T398+T404+T410+T417+T429</f>
        <v>43439.318230000004</v>
      </c>
      <c r="U12" s="85">
        <f>U124+U168+U174+U198+U222+U234+U300+U325+U331+U362+U380+U392+U423+U26+U32+U38+U45+U51+U57+U64+U70+U76+U82+U88+U94+U100+U106+U112+U118+U130+U136+U142+U148+U154+U162+U180+U186+U192+U204+U210+U216+U228+U240+U246+U252+U258+U264+U270+U276+U282+U288+U294+U307+U313+U319+U337+U343+U349+U356+U368+U374+U386+U398+U404+U410+U417+U429</f>
        <v>617533.48300000001</v>
      </c>
    </row>
    <row r="13" spans="1:21" x14ac:dyDescent="0.2">
      <c r="A13" s="20"/>
      <c r="B13" s="37"/>
      <c r="C13" s="37"/>
      <c r="D13" s="139">
        <v>2021</v>
      </c>
      <c r="E13" s="140">
        <f t="shared" si="3"/>
        <v>1434631.29</v>
      </c>
      <c r="F13" s="140">
        <f t="shared" si="2"/>
        <v>207622.34</v>
      </c>
      <c r="G13" s="140">
        <f t="shared" ref="G13:I17" si="4">G21+G33+G52+G65+G71+G77+G83+G89+G95+G101+G119+G125+G131+G137+G27+G143+G149+G40+G46+G157+G163+G169+G175+G181+G187+G193+G199+G205+G211+G217+G223+G229+G235+G241+G247+G253+G259+G265+G271+G277+G283+G289+G295+G302+G308+G314+G320+G326+G332+G338+G344+G351+G357+G363+G369+G375+G381+G387+G393+G399+G405+G412+G418+G424</f>
        <v>319605.19999999995</v>
      </c>
      <c r="H13" s="140">
        <f t="shared" si="4"/>
        <v>3082.3999999999996</v>
      </c>
      <c r="I13" s="140">
        <f t="shared" si="4"/>
        <v>904321.35000000009</v>
      </c>
      <c r="J13" s="138"/>
      <c r="K13" s="37"/>
      <c r="L13" s="37"/>
      <c r="M13" s="37"/>
      <c r="N13" s="157"/>
      <c r="O13" s="158"/>
      <c r="P13" s="156">
        <v>2021</v>
      </c>
      <c r="Q13" s="13">
        <f>SUM(R13:U13)</f>
        <v>1109168.8100300003</v>
      </c>
      <c r="R13" s="85">
        <f>R21+R27+R33+R40+R46+R52+R65+R71+R77+R83+R89+R95+R101+R107+R113+R119+R125+R131+R137+R143+R149+R157+R163+R169+R175+R181+R187+R193+R199+R205+R211+R217+R223+R229+R235+R241+R247+R253+R259+R265+R271+R277+R283+R289+R295+R302+R308+R314+R320+R326+R332+R338+R344+R351+R357+R363+R369+R375+R381+R387+R393+R399+R405+R412+R418+R424</f>
        <v>211244.67074000003</v>
      </c>
      <c r="S13" s="85">
        <f>S21+S27+S33+S40+S46+S52+S65+S71+S77+S83+S89+S95+S101+S107+S113+S119+S125+S131+S137+S143+S149+S157+S163+S169+S175+S181+S187+S193+S199+S205+S211+S217+S223+S229+S235+S241+S247+S253+S259+S265+S271+S277+S283+S289+S295+S302+S308+S314+S320+S326+S332+S338+S344+S351+S357+S363+S369+S375+S381+S387+S393+S399+S405+S412+S418+S424</f>
        <v>321805.72129000007</v>
      </c>
      <c r="T13" s="85">
        <f>T21+T27+T33+T40+T46+T52+T65+T71+T77+T83+T89+T95+T101+T107+T113+T119+T125+T131+T137+T143+T149+T157+T163+T169+T175+T181+T187+T193+T199+T205+T211+T217+T223+T229+T235+T241+T247+T253+T259+T265+T271+T277+T283+T289+T295+T302+T308+T314+T320+T326+T332+T338+T344+T351+T357+T363+T369+T375+T381+T387+T393+T399+T405+T412+T418+T424</f>
        <v>2184.3000000000002</v>
      </c>
      <c r="U13" s="85">
        <f>U21+U27+U33+U40+U46+U52+U65+U71+U77+U83+U89+U95+U101+U107+U113+U119+U125+U131+U137+U143+U149+U157+U163+U169+U175+U181+U187+U193+U199+U205+U211+U217+U223+U229+U235+U241+U247+U253+U259+U265+U271+U277+U283+U289+U295+U302+U308+U314+U320+U326+U332+U338+U344+U351+U357+U363+U369+U375+U381+U387+U393+U399+U405+U412+U418+U424</f>
        <v>573934.11800000002</v>
      </c>
    </row>
    <row r="14" spans="1:21" x14ac:dyDescent="0.2">
      <c r="A14" s="20"/>
      <c r="B14" s="37"/>
      <c r="C14" s="37"/>
      <c r="D14" s="139">
        <v>2022</v>
      </c>
      <c r="E14" s="140">
        <f t="shared" si="3"/>
        <v>1654955.49208</v>
      </c>
      <c r="F14" s="140">
        <f t="shared" si="2"/>
        <v>466963.49208</v>
      </c>
      <c r="G14" s="140">
        <f t="shared" si="4"/>
        <v>48916.800000000003</v>
      </c>
      <c r="H14" s="140">
        <f t="shared" si="4"/>
        <v>27281.200000000001</v>
      </c>
      <c r="I14" s="140">
        <f t="shared" si="4"/>
        <v>1111794</v>
      </c>
      <c r="J14" s="138"/>
      <c r="K14" s="37"/>
      <c r="L14" s="37"/>
      <c r="M14" s="37"/>
      <c r="N14" s="157"/>
      <c r="O14" s="158"/>
      <c r="P14" s="156">
        <v>2022</v>
      </c>
      <c r="Q14" s="13">
        <f>SUM(R14:U14)</f>
        <v>1171512.1054700001</v>
      </c>
      <c r="R14" s="85">
        <f t="shared" ref="R14:U16" si="5">R22+R28+R34+R41+R47+R53+R66+R72+R78+R84+R90+R96+R102+R108+R114+R120+R126+R132+R138+R144+R150+R158+R164+R170+R176+R182+R188+R194+R200+R206+R212+R218+R224+R230+R236+R242+R248+R254+R260+R266+R272+R278+R284+R290+R296+R303+R309+R315+R321+R327+R333+R339+R345+R352+R358+R364+R370+R376+R382+R388+R394+R400+R406+R413+R419+R425</f>
        <v>516177.92220000009</v>
      </c>
      <c r="S14" s="85">
        <f t="shared" si="5"/>
        <v>26079.8</v>
      </c>
      <c r="T14" s="85">
        <f t="shared" si="5"/>
        <v>23472.113270000005</v>
      </c>
      <c r="U14" s="85">
        <f t="shared" si="5"/>
        <v>605782.27</v>
      </c>
    </row>
    <row r="15" spans="1:21" x14ac:dyDescent="0.2">
      <c r="A15" s="20"/>
      <c r="B15" s="37"/>
      <c r="C15" s="37"/>
      <c r="D15" s="139">
        <v>2023</v>
      </c>
      <c r="E15" s="140">
        <f t="shared" si="3"/>
        <v>2553819.7000000002</v>
      </c>
      <c r="F15" s="140">
        <f t="shared" si="2"/>
        <v>341520.10000000003</v>
      </c>
      <c r="G15" s="140">
        <f t="shared" si="4"/>
        <v>492770.4</v>
      </c>
      <c r="H15" s="140">
        <f t="shared" si="4"/>
        <v>14926.2</v>
      </c>
      <c r="I15" s="140">
        <f>I23+I35+I54+I67+I73+I79+I85+I91+I97+I103+I121+I127+I133+I139+I29+I145+I151+I42+I48+I159+I165+I171+I177+I183+I189+I195+I201+I207+I213+I219+I225+I231+I237+I243+I249+I255+I261+I267+I273+I279+I285+I291+I297+I304+I310+I316+I322+I328+I334+I340+I346+I353+I359+I365+I371+I377+I383+I389+I395+I401+I407+I414+I420+I426+I109</f>
        <v>1704603</v>
      </c>
      <c r="J15" s="138"/>
      <c r="K15" s="37"/>
      <c r="L15" s="37"/>
      <c r="M15" s="37"/>
      <c r="N15" s="157"/>
      <c r="O15" s="158"/>
      <c r="P15" s="156">
        <v>2023</v>
      </c>
      <c r="Q15" s="13">
        <f>SUM(R15:U15)</f>
        <v>817404.92803000007</v>
      </c>
      <c r="R15" s="85">
        <f t="shared" si="5"/>
        <v>173602.12806999998</v>
      </c>
      <c r="S15" s="85">
        <f t="shared" si="5"/>
        <v>35941.54</v>
      </c>
      <c r="T15" s="85">
        <f t="shared" si="5"/>
        <v>6136.4849599999998</v>
      </c>
      <c r="U15" s="85">
        <f t="shared" si="5"/>
        <v>601724.77500000002</v>
      </c>
    </row>
    <row r="16" spans="1:21" x14ac:dyDescent="0.2">
      <c r="A16" s="20"/>
      <c r="B16" s="37"/>
      <c r="C16" s="37"/>
      <c r="D16" s="139">
        <v>2024</v>
      </c>
      <c r="E16" s="140">
        <f t="shared" si="3"/>
        <v>1181923.2</v>
      </c>
      <c r="F16" s="140">
        <f t="shared" si="2"/>
        <v>130012.7</v>
      </c>
      <c r="G16" s="140">
        <f t="shared" si="4"/>
        <v>315111.5</v>
      </c>
      <c r="H16" s="140">
        <f t="shared" si="4"/>
        <v>6000</v>
      </c>
      <c r="I16" s="140">
        <f t="shared" si="4"/>
        <v>730799</v>
      </c>
      <c r="J16" s="138"/>
      <c r="K16" s="37"/>
      <c r="L16" s="37"/>
      <c r="M16" s="37"/>
      <c r="N16" s="157"/>
      <c r="O16" s="158"/>
      <c r="P16" s="156">
        <v>2024</v>
      </c>
      <c r="Q16" s="13">
        <f>SUM(R16:U16)</f>
        <v>156676.78499999997</v>
      </c>
      <c r="R16" s="85">
        <f t="shared" si="5"/>
        <v>18093.584999999999</v>
      </c>
      <c r="S16" s="85">
        <f t="shared" si="5"/>
        <v>68349.5</v>
      </c>
      <c r="T16" s="85">
        <f t="shared" si="5"/>
        <v>11646.42</v>
      </c>
      <c r="U16" s="85">
        <f t="shared" si="5"/>
        <v>58587.28</v>
      </c>
    </row>
    <row r="17" spans="1:21" x14ac:dyDescent="0.2">
      <c r="A17" s="20"/>
      <c r="B17" s="37"/>
      <c r="C17" s="37"/>
      <c r="D17" s="139">
        <v>2025</v>
      </c>
      <c r="E17" s="140">
        <f t="shared" si="3"/>
        <v>744930</v>
      </c>
      <c r="F17" s="140">
        <f t="shared" si="2"/>
        <v>44578.400000000001</v>
      </c>
      <c r="G17" s="140">
        <f t="shared" si="4"/>
        <v>292921.59999999998</v>
      </c>
      <c r="H17" s="140">
        <f t="shared" si="4"/>
        <v>1500</v>
      </c>
      <c r="I17" s="140">
        <f t="shared" si="4"/>
        <v>405930</v>
      </c>
      <c r="J17" s="138"/>
      <c r="K17" s="37"/>
      <c r="L17" s="37"/>
      <c r="M17" s="37"/>
      <c r="N17" s="159"/>
      <c r="O17" s="160"/>
      <c r="P17" s="156">
        <v>2025</v>
      </c>
      <c r="Q17" s="13">
        <f>SUM(R17:U17)</f>
        <v>307502.69</v>
      </c>
      <c r="R17" s="85">
        <f>R129+R173+R179+R203+R227+R239+R305+R330+R336+R367+R385+R397+R428+R31+R37+R43+R50+R56+R62+R69+R75+R81+R87+R93+R99+R93+R105+R111+R117+R123+R135+R141+R147+R153+R159+R167+R185+R191+R197+R209+R215+R221+R233+R245+R251+R257+R263+R269+R275+R281+R287+R293+R299+R312+R318+R324+R342+R348+R354+R361+R373+R379+R391+R403+R409+R415+R422+R434</f>
        <v>0</v>
      </c>
      <c r="S17" s="85">
        <f>S129+S173+S179+S203+S227+S239+S305+S330+S336+S367+S385+S397+S428+S31+S37+S43+S50+S56+S62+S69+S75+S81+S87+S93+S99+S93+S105+S111+S117+S123+S135+S141+S147+S153+S159+S167+S185+S191+S197+S209+S215+S221+S233+S245+S251+S257+S263+S269+S275+S281+S287+S293+S299+S312+S318+S324+S342+S348+S354+S361+S373+S379+S391+S403+S409+S415+S422+S434</f>
        <v>0</v>
      </c>
      <c r="T17" s="85">
        <f>T129+T173+T179+T203+T227+T239+T305+T330+T336+T367+T385+T397+T428+T31+T37+T43+T50+T56+T62+T69+T75+T81+T87+T93+T99+T93+T105+T111+T117+T123+T135+T141+T147+T153+T159+T167+T185+T191+T197+T209+T215+T221+T233+T245+T251+T257+T263+T269+T275+T281+T287+T293+T299+T312+T318+T324+T342+T348+T354+T361+T373+T379+T391+T403+T409+T415+T422+T434</f>
        <v>0</v>
      </c>
      <c r="U17" s="85">
        <f>U129+U173+U179+U203+U227+U239+U305+U330+U336+U367+U385+U397+U428+U31+U37+U43+U50+U56+U62+U69+U75+U81+U87+U93+U99+U93+U105+U111+U117+U123+U135+U141+U147+U153+U159+U167+U185+U191+U197+U209+U215+U221+U233+U245+U251+U257+U263+U269+U275+U281+U287+U293+U299+U312+U318+U324+U342+U348+U354+U361+U373+U379+U391+U403+U409+U415+U422+U434</f>
        <v>307502.69</v>
      </c>
    </row>
    <row r="18" spans="1:21" ht="18" customHeight="1" x14ac:dyDescent="0.2">
      <c r="A18" s="161" t="s">
        <v>10</v>
      </c>
      <c r="B18" s="162" t="s">
        <v>11</v>
      </c>
      <c r="C18" s="163"/>
      <c r="D18" s="163"/>
      <c r="E18" s="163"/>
      <c r="F18" s="163"/>
      <c r="G18" s="163"/>
      <c r="H18" s="163"/>
      <c r="I18" s="163"/>
      <c r="J18" s="163"/>
      <c r="K18" s="163"/>
      <c r="L18" s="163"/>
      <c r="M18" s="163"/>
      <c r="N18" s="163"/>
      <c r="O18" s="164"/>
      <c r="P18" s="165"/>
      <c r="Q18" s="166"/>
      <c r="R18" s="166"/>
      <c r="S18" s="166"/>
      <c r="T18" s="166"/>
      <c r="U18" s="166"/>
    </row>
    <row r="19" spans="1:21" ht="14.25" customHeight="1" x14ac:dyDescent="0.2">
      <c r="A19" s="167" t="s">
        <v>12</v>
      </c>
      <c r="B19" s="168" t="s">
        <v>13</v>
      </c>
      <c r="C19" s="168"/>
      <c r="D19" s="168"/>
      <c r="E19" s="168"/>
      <c r="F19" s="168"/>
      <c r="G19" s="168"/>
      <c r="H19" s="168"/>
      <c r="I19" s="168"/>
      <c r="J19" s="168"/>
      <c r="K19" s="168"/>
      <c r="L19" s="168"/>
      <c r="M19" s="168"/>
      <c r="N19" s="169"/>
      <c r="O19" s="169"/>
      <c r="P19" s="169"/>
      <c r="Q19" s="169"/>
      <c r="R19" s="169"/>
      <c r="S19" s="169"/>
      <c r="T19" s="169"/>
      <c r="U19" s="169"/>
    </row>
    <row r="20" spans="1:21" s="15" customFormat="1" ht="40.5" customHeight="1" x14ac:dyDescent="0.2">
      <c r="A20" s="6" t="s">
        <v>14</v>
      </c>
      <c r="B20" s="7" t="s">
        <v>281</v>
      </c>
      <c r="C20" s="8" t="s">
        <v>44</v>
      </c>
      <c r="D20" s="9" t="s">
        <v>3</v>
      </c>
      <c r="E20" s="10">
        <f>SUM(E21:E25)</f>
        <v>64000</v>
      </c>
      <c r="F20" s="10">
        <f>SUM(F21:F25)</f>
        <v>0</v>
      </c>
      <c r="G20" s="10">
        <f>SUM(G21:G25)</f>
        <v>0</v>
      </c>
      <c r="H20" s="10">
        <f>SUM(H21:H25)</f>
        <v>0</v>
      </c>
      <c r="I20" s="10">
        <f>SUM(I21:I25)</f>
        <v>64000</v>
      </c>
      <c r="J20" s="7" t="s">
        <v>166</v>
      </c>
      <c r="K20" s="8" t="s">
        <v>86</v>
      </c>
      <c r="L20" s="8" t="s">
        <v>101</v>
      </c>
      <c r="M20" s="11" t="s">
        <v>270</v>
      </c>
      <c r="N20" s="82" t="s">
        <v>298</v>
      </c>
      <c r="O20" s="71"/>
      <c r="P20" s="12" t="s">
        <v>3</v>
      </c>
      <c r="Q20" s="13">
        <f>SUM(Q21:Q25)</f>
        <v>5518.04</v>
      </c>
      <c r="R20" s="14">
        <f>SUM(R21:R25)</f>
        <v>0</v>
      </c>
      <c r="S20" s="14">
        <f>SUM(S21:S25)</f>
        <v>0</v>
      </c>
      <c r="T20" s="14">
        <f>SUM(T21:T25)</f>
        <v>0</v>
      </c>
      <c r="U20" s="13">
        <f>U21+U22+U23+U24+U25</f>
        <v>5518.04</v>
      </c>
    </row>
    <row r="21" spans="1:21" s="15" customFormat="1" ht="40.5" customHeight="1" x14ac:dyDescent="0.2">
      <c r="A21" s="16"/>
      <c r="B21" s="16"/>
      <c r="C21" s="16"/>
      <c r="D21" s="17">
        <v>2021</v>
      </c>
      <c r="E21" s="18">
        <f>SUM(F21:I21)</f>
        <v>64000</v>
      </c>
      <c r="F21" s="18">
        <v>0</v>
      </c>
      <c r="G21" s="18">
        <v>0</v>
      </c>
      <c r="H21" s="18">
        <v>0</v>
      </c>
      <c r="I21" s="18">
        <v>64000</v>
      </c>
      <c r="J21" s="7"/>
      <c r="K21" s="19"/>
      <c r="L21" s="19"/>
      <c r="M21" s="20"/>
      <c r="N21" s="72"/>
      <c r="O21" s="73"/>
      <c r="P21" s="12">
        <v>2021</v>
      </c>
      <c r="Q21" s="21">
        <f>R21+S21+T21+U21</f>
        <v>4598.37</v>
      </c>
      <c r="R21" s="21">
        <v>0</v>
      </c>
      <c r="S21" s="21">
        <v>0</v>
      </c>
      <c r="T21" s="21">
        <v>0</v>
      </c>
      <c r="U21" s="22">
        <v>4598.37</v>
      </c>
    </row>
    <row r="22" spans="1:21" s="15" customFormat="1" ht="40.5" customHeight="1" x14ac:dyDescent="0.2">
      <c r="A22" s="16"/>
      <c r="B22" s="16"/>
      <c r="C22" s="16"/>
      <c r="D22" s="17">
        <v>2022</v>
      </c>
      <c r="E22" s="18">
        <f>SUM(F22:I22)</f>
        <v>0</v>
      </c>
      <c r="F22" s="18">
        <v>0</v>
      </c>
      <c r="G22" s="18">
        <v>0</v>
      </c>
      <c r="H22" s="18">
        <v>0</v>
      </c>
      <c r="I22" s="18">
        <v>0</v>
      </c>
      <c r="J22" s="7"/>
      <c r="K22" s="19"/>
      <c r="L22" s="19"/>
      <c r="M22" s="20"/>
      <c r="N22" s="72"/>
      <c r="O22" s="73"/>
      <c r="P22" s="12">
        <v>2022</v>
      </c>
      <c r="Q22" s="21">
        <f t="shared" ref="Q22:Q63" si="6">R22+S22+T22+U22</f>
        <v>0</v>
      </c>
      <c r="R22" s="13">
        <v>0</v>
      </c>
      <c r="S22" s="13">
        <v>0</v>
      </c>
      <c r="T22" s="13">
        <v>0</v>
      </c>
      <c r="U22" s="13">
        <v>0</v>
      </c>
    </row>
    <row r="23" spans="1:21" s="15" customFormat="1" ht="40.5" customHeight="1" x14ac:dyDescent="0.2">
      <c r="A23" s="16"/>
      <c r="B23" s="16"/>
      <c r="C23" s="16"/>
      <c r="D23" s="17">
        <v>2023</v>
      </c>
      <c r="E23" s="18">
        <f>SUM(F23:I23)</f>
        <v>0</v>
      </c>
      <c r="F23" s="18">
        <v>0</v>
      </c>
      <c r="G23" s="18">
        <v>0</v>
      </c>
      <c r="H23" s="18">
        <v>0</v>
      </c>
      <c r="I23" s="18">
        <v>0</v>
      </c>
      <c r="J23" s="7"/>
      <c r="K23" s="19"/>
      <c r="L23" s="19"/>
      <c r="M23" s="20"/>
      <c r="N23" s="72"/>
      <c r="O23" s="73"/>
      <c r="P23" s="12">
        <v>2023</v>
      </c>
      <c r="Q23" s="21">
        <f t="shared" si="6"/>
        <v>919.67</v>
      </c>
      <c r="R23" s="13">
        <v>0</v>
      </c>
      <c r="S23" s="13">
        <v>0</v>
      </c>
      <c r="T23" s="13">
        <v>0</v>
      </c>
      <c r="U23" s="13">
        <v>919.67</v>
      </c>
    </row>
    <row r="24" spans="1:21" s="15" customFormat="1" ht="40.5" customHeight="1" x14ac:dyDescent="0.2">
      <c r="A24" s="16"/>
      <c r="B24" s="16"/>
      <c r="C24" s="16"/>
      <c r="D24" s="17">
        <v>2024</v>
      </c>
      <c r="E24" s="18">
        <f>SUM(F24:I24)</f>
        <v>0</v>
      </c>
      <c r="F24" s="18">
        <v>0</v>
      </c>
      <c r="G24" s="18">
        <v>0</v>
      </c>
      <c r="H24" s="18">
        <v>0</v>
      </c>
      <c r="I24" s="18">
        <v>0</v>
      </c>
      <c r="J24" s="7"/>
      <c r="K24" s="19"/>
      <c r="L24" s="19"/>
      <c r="M24" s="20"/>
      <c r="N24" s="72"/>
      <c r="O24" s="73"/>
      <c r="P24" s="12">
        <v>2024</v>
      </c>
      <c r="Q24" s="21">
        <f t="shared" si="6"/>
        <v>0</v>
      </c>
      <c r="R24" s="13">
        <v>0</v>
      </c>
      <c r="S24" s="13">
        <v>0</v>
      </c>
      <c r="T24" s="13">
        <v>0</v>
      </c>
      <c r="U24" s="13">
        <v>0</v>
      </c>
    </row>
    <row r="25" spans="1:21" s="15" customFormat="1" ht="40.5" customHeight="1" x14ac:dyDescent="0.2">
      <c r="A25" s="23"/>
      <c r="B25" s="23"/>
      <c r="C25" s="23"/>
      <c r="D25" s="17">
        <v>2025</v>
      </c>
      <c r="E25" s="18">
        <f>SUM(F25:I25)</f>
        <v>0</v>
      </c>
      <c r="F25" s="18">
        <v>0</v>
      </c>
      <c r="G25" s="18">
        <v>0</v>
      </c>
      <c r="H25" s="18">
        <v>0</v>
      </c>
      <c r="I25" s="18">
        <v>0</v>
      </c>
      <c r="J25" s="24"/>
      <c r="K25" s="25"/>
      <c r="L25" s="25"/>
      <c r="M25" s="26"/>
      <c r="N25" s="74"/>
      <c r="O25" s="75"/>
      <c r="P25" s="12">
        <v>2025</v>
      </c>
      <c r="Q25" s="21">
        <f t="shared" si="6"/>
        <v>0</v>
      </c>
      <c r="R25" s="13">
        <v>0</v>
      </c>
      <c r="S25" s="13">
        <v>0</v>
      </c>
      <c r="T25" s="13">
        <v>0</v>
      </c>
      <c r="U25" s="13">
        <v>0</v>
      </c>
    </row>
    <row r="26" spans="1:21" s="15" customFormat="1" ht="42" customHeight="1" x14ac:dyDescent="0.2">
      <c r="A26" s="27" t="s">
        <v>16</v>
      </c>
      <c r="B26" s="28" t="s">
        <v>282</v>
      </c>
      <c r="C26" s="29" t="s">
        <v>15</v>
      </c>
      <c r="D26" s="30" t="s">
        <v>120</v>
      </c>
      <c r="E26" s="31">
        <f>SUM(E27:E31)</f>
        <v>492500</v>
      </c>
      <c r="F26" s="31">
        <f>SUM(F27:F31)</f>
        <v>0</v>
      </c>
      <c r="G26" s="31">
        <f>SUM(G27:G31)</f>
        <v>0</v>
      </c>
      <c r="H26" s="31">
        <f>SUM(H27:H31)</f>
        <v>0</v>
      </c>
      <c r="I26" s="31">
        <f>SUM(I27:I31)</f>
        <v>492500</v>
      </c>
      <c r="J26" s="32" t="s">
        <v>167</v>
      </c>
      <c r="K26" s="33" t="s">
        <v>121</v>
      </c>
      <c r="L26" s="34" t="s">
        <v>102</v>
      </c>
      <c r="M26" s="35" t="s">
        <v>259</v>
      </c>
      <c r="N26" s="57" t="s">
        <v>299</v>
      </c>
      <c r="O26" s="58"/>
      <c r="P26" s="36" t="s">
        <v>3</v>
      </c>
      <c r="Q26" s="21">
        <f t="shared" si="6"/>
        <v>86964.56</v>
      </c>
      <c r="R26" s="13">
        <f>SUM(R27:R31)</f>
        <v>0</v>
      </c>
      <c r="S26" s="13">
        <f>SUM(S27:S31)</f>
        <v>0</v>
      </c>
      <c r="T26" s="13">
        <f>SUM(T27:T31)</f>
        <v>0</v>
      </c>
      <c r="U26" s="13">
        <f>SUM(U27:U31)</f>
        <v>86964.56</v>
      </c>
    </row>
    <row r="27" spans="1:21" s="15" customFormat="1" ht="46.5" customHeight="1" x14ac:dyDescent="0.2">
      <c r="A27" s="16"/>
      <c r="B27" s="37"/>
      <c r="C27" s="37"/>
      <c r="D27" s="30">
        <v>2021</v>
      </c>
      <c r="E27" s="31">
        <f>SUM(F27:I27)</f>
        <v>134400</v>
      </c>
      <c r="F27" s="31">
        <v>0</v>
      </c>
      <c r="G27" s="31">
        <v>0</v>
      </c>
      <c r="H27" s="31">
        <v>0</v>
      </c>
      <c r="I27" s="31">
        <v>134400</v>
      </c>
      <c r="J27" s="7"/>
      <c r="K27" s="38"/>
      <c r="L27" s="19"/>
      <c r="M27" s="11"/>
      <c r="N27" s="56"/>
      <c r="O27" s="59"/>
      <c r="P27" s="39">
        <v>2021</v>
      </c>
      <c r="Q27" s="21">
        <f t="shared" si="6"/>
        <v>27990</v>
      </c>
      <c r="R27" s="13">
        <v>0</v>
      </c>
      <c r="S27" s="13">
        <v>0</v>
      </c>
      <c r="T27" s="13">
        <v>0</v>
      </c>
      <c r="U27" s="13">
        <v>27990</v>
      </c>
    </row>
    <row r="28" spans="1:21" s="15" customFormat="1" ht="55.5" customHeight="1" x14ac:dyDescent="0.2">
      <c r="A28" s="16"/>
      <c r="B28" s="37"/>
      <c r="C28" s="37"/>
      <c r="D28" s="30">
        <v>2022</v>
      </c>
      <c r="E28" s="31">
        <f>SUM(F28:I28)</f>
        <v>326100</v>
      </c>
      <c r="F28" s="31">
        <v>0</v>
      </c>
      <c r="G28" s="31">
        <v>0</v>
      </c>
      <c r="H28" s="31">
        <v>0</v>
      </c>
      <c r="I28" s="31">
        <v>326100</v>
      </c>
      <c r="J28" s="7"/>
      <c r="K28" s="38"/>
      <c r="L28" s="19"/>
      <c r="M28" s="11"/>
      <c r="N28" s="56"/>
      <c r="O28" s="59"/>
      <c r="P28" s="39">
        <v>2022</v>
      </c>
      <c r="Q28" s="21">
        <f>R28+S28+T28+U28</f>
        <v>40480.400000000001</v>
      </c>
      <c r="R28" s="13">
        <v>0</v>
      </c>
      <c r="S28" s="13">
        <v>0</v>
      </c>
      <c r="T28" s="13">
        <v>0</v>
      </c>
      <c r="U28" s="13">
        <v>40480.400000000001</v>
      </c>
    </row>
    <row r="29" spans="1:21" s="15" customFormat="1" ht="57" customHeight="1" x14ac:dyDescent="0.2">
      <c r="A29" s="16"/>
      <c r="B29" s="37"/>
      <c r="C29" s="37"/>
      <c r="D29" s="30">
        <v>2023</v>
      </c>
      <c r="E29" s="31">
        <f>SUM(F29:I29)</f>
        <v>32000</v>
      </c>
      <c r="F29" s="31">
        <v>0</v>
      </c>
      <c r="G29" s="31">
        <v>0</v>
      </c>
      <c r="H29" s="31">
        <v>0</v>
      </c>
      <c r="I29" s="31">
        <v>32000</v>
      </c>
      <c r="J29" s="7"/>
      <c r="K29" s="38"/>
      <c r="L29" s="19"/>
      <c r="M29" s="11"/>
      <c r="N29" s="56"/>
      <c r="O29" s="59"/>
      <c r="P29" s="39">
        <v>2023</v>
      </c>
      <c r="Q29" s="21">
        <f t="shared" si="6"/>
        <v>12524.16</v>
      </c>
      <c r="R29" s="13">
        <v>0</v>
      </c>
      <c r="S29" s="13">
        <v>0</v>
      </c>
      <c r="T29" s="13">
        <v>0</v>
      </c>
      <c r="U29" s="21">
        <v>12524.16</v>
      </c>
    </row>
    <row r="30" spans="1:21" s="15" customFormat="1" ht="57.75" customHeight="1" x14ac:dyDescent="0.2">
      <c r="A30" s="16"/>
      <c r="B30" s="37"/>
      <c r="C30" s="37"/>
      <c r="D30" s="30">
        <v>2024</v>
      </c>
      <c r="E30" s="31">
        <f>SUM(F30:I30)</f>
        <v>0</v>
      </c>
      <c r="F30" s="31">
        <v>0</v>
      </c>
      <c r="G30" s="31">
        <v>0</v>
      </c>
      <c r="H30" s="31">
        <v>0</v>
      </c>
      <c r="I30" s="31">
        <v>0</v>
      </c>
      <c r="J30" s="7"/>
      <c r="K30" s="38"/>
      <c r="L30" s="19"/>
      <c r="M30" s="11"/>
      <c r="N30" s="56"/>
      <c r="O30" s="59"/>
      <c r="P30" s="39">
        <v>2024</v>
      </c>
      <c r="Q30" s="21">
        <f t="shared" si="6"/>
        <v>5970</v>
      </c>
      <c r="R30" s="13">
        <v>0</v>
      </c>
      <c r="S30" s="13">
        <v>0</v>
      </c>
      <c r="T30" s="13">
        <v>0</v>
      </c>
      <c r="U30" s="13">
        <v>5970</v>
      </c>
    </row>
    <row r="31" spans="1:21" s="15" customFormat="1" ht="48" customHeight="1" x14ac:dyDescent="0.2">
      <c r="A31" s="23"/>
      <c r="B31" s="37"/>
      <c r="C31" s="37"/>
      <c r="D31" s="30">
        <v>2025</v>
      </c>
      <c r="E31" s="31">
        <f>SUM(F31:I31)</f>
        <v>0</v>
      </c>
      <c r="F31" s="31">
        <v>0</v>
      </c>
      <c r="G31" s="31">
        <v>0</v>
      </c>
      <c r="H31" s="31">
        <v>0</v>
      </c>
      <c r="I31" s="31">
        <v>0</v>
      </c>
      <c r="J31" s="24"/>
      <c r="K31" s="38"/>
      <c r="L31" s="25"/>
      <c r="M31" s="40"/>
      <c r="N31" s="52"/>
      <c r="O31" s="61"/>
      <c r="P31" s="39">
        <v>2025</v>
      </c>
      <c r="Q31" s="21">
        <f t="shared" si="6"/>
        <v>0</v>
      </c>
      <c r="R31" s="13">
        <v>0</v>
      </c>
      <c r="S31" s="13">
        <v>0</v>
      </c>
      <c r="T31" s="13">
        <v>0</v>
      </c>
      <c r="U31" s="13">
        <v>0</v>
      </c>
    </row>
    <row r="32" spans="1:21" s="15" customFormat="1" ht="60" customHeight="1" x14ac:dyDescent="0.2">
      <c r="A32" s="27" t="s">
        <v>17</v>
      </c>
      <c r="B32" s="32" t="s">
        <v>283</v>
      </c>
      <c r="C32" s="34">
        <v>2021</v>
      </c>
      <c r="D32" s="17" t="s">
        <v>3</v>
      </c>
      <c r="E32" s="18">
        <f>SUM(E33:E37)</f>
        <v>7071</v>
      </c>
      <c r="F32" s="18">
        <f>SUM(F33:F37)</f>
        <v>0</v>
      </c>
      <c r="G32" s="18">
        <f>SUM(G33:G37)</f>
        <v>0</v>
      </c>
      <c r="H32" s="18">
        <f>SUM(H33:H37)</f>
        <v>0</v>
      </c>
      <c r="I32" s="18">
        <f>SUM(I33:I37)</f>
        <v>7071</v>
      </c>
      <c r="J32" s="32" t="s">
        <v>168</v>
      </c>
      <c r="K32" s="34" t="s">
        <v>106</v>
      </c>
      <c r="L32" s="34" t="s">
        <v>101</v>
      </c>
      <c r="M32" s="35" t="s">
        <v>260</v>
      </c>
      <c r="N32" s="72" t="s">
        <v>300</v>
      </c>
      <c r="O32" s="73"/>
      <c r="P32" s="41" t="s">
        <v>3</v>
      </c>
      <c r="Q32" s="21">
        <f t="shared" si="6"/>
        <v>7646.3450000000003</v>
      </c>
      <c r="R32" s="42">
        <f>SUM(R33:R37)</f>
        <v>0</v>
      </c>
      <c r="S32" s="42">
        <f>SUM(S33:S37)</f>
        <v>0</v>
      </c>
      <c r="T32" s="42">
        <f>SUM(T33:T37)</f>
        <v>0</v>
      </c>
      <c r="U32" s="42">
        <f>SUM(U33:U37)</f>
        <v>7646.3450000000003</v>
      </c>
    </row>
    <row r="33" spans="1:21" s="15" customFormat="1" ht="29.25" customHeight="1" x14ac:dyDescent="0.2">
      <c r="A33" s="16"/>
      <c r="B33" s="16"/>
      <c r="C33" s="16"/>
      <c r="D33" s="17">
        <v>2021</v>
      </c>
      <c r="E33" s="18">
        <f>SUM(F33:I33)</f>
        <v>7071</v>
      </c>
      <c r="F33" s="18">
        <v>0</v>
      </c>
      <c r="G33" s="18">
        <v>0</v>
      </c>
      <c r="H33" s="18">
        <v>0</v>
      </c>
      <c r="I33" s="18">
        <v>7071</v>
      </c>
      <c r="J33" s="7"/>
      <c r="K33" s="19"/>
      <c r="L33" s="19"/>
      <c r="M33" s="20"/>
      <c r="N33" s="72"/>
      <c r="O33" s="73"/>
      <c r="P33" s="12">
        <v>2021</v>
      </c>
      <c r="Q33" s="21">
        <f t="shared" si="6"/>
        <v>5629.3450000000003</v>
      </c>
      <c r="R33" s="21">
        <v>0</v>
      </c>
      <c r="S33" s="21">
        <v>0</v>
      </c>
      <c r="T33" s="21">
        <v>0</v>
      </c>
      <c r="U33" s="22">
        <v>5629.3450000000003</v>
      </c>
    </row>
    <row r="34" spans="1:21" s="15" customFormat="1" ht="33" customHeight="1" x14ac:dyDescent="0.2">
      <c r="A34" s="16"/>
      <c r="B34" s="16"/>
      <c r="C34" s="16"/>
      <c r="D34" s="17">
        <v>2022</v>
      </c>
      <c r="E34" s="18">
        <f>SUM(F34:I34)</f>
        <v>0</v>
      </c>
      <c r="F34" s="18">
        <v>0</v>
      </c>
      <c r="G34" s="18">
        <v>0</v>
      </c>
      <c r="H34" s="18">
        <v>0</v>
      </c>
      <c r="I34" s="18">
        <v>0</v>
      </c>
      <c r="J34" s="7"/>
      <c r="K34" s="19"/>
      <c r="L34" s="19"/>
      <c r="M34" s="20"/>
      <c r="N34" s="72"/>
      <c r="O34" s="73"/>
      <c r="P34" s="12">
        <v>2022</v>
      </c>
      <c r="Q34" s="21">
        <f t="shared" si="6"/>
        <v>2017</v>
      </c>
      <c r="R34" s="13">
        <v>0</v>
      </c>
      <c r="S34" s="13">
        <v>0</v>
      </c>
      <c r="T34" s="13">
        <v>0</v>
      </c>
      <c r="U34" s="13">
        <v>2017</v>
      </c>
    </row>
    <row r="35" spans="1:21" s="15" customFormat="1" ht="39" customHeight="1" x14ac:dyDescent="0.2">
      <c r="A35" s="16"/>
      <c r="B35" s="16"/>
      <c r="C35" s="16"/>
      <c r="D35" s="17">
        <v>2023</v>
      </c>
      <c r="E35" s="18">
        <f>SUM(F35:I35)</f>
        <v>0</v>
      </c>
      <c r="F35" s="18">
        <v>0</v>
      </c>
      <c r="G35" s="18">
        <v>0</v>
      </c>
      <c r="H35" s="18">
        <v>0</v>
      </c>
      <c r="I35" s="18">
        <v>0</v>
      </c>
      <c r="J35" s="7"/>
      <c r="K35" s="19"/>
      <c r="L35" s="19"/>
      <c r="M35" s="20"/>
      <c r="N35" s="72"/>
      <c r="O35" s="73"/>
      <c r="P35" s="12">
        <v>2023</v>
      </c>
      <c r="Q35" s="21">
        <f t="shared" si="6"/>
        <v>0</v>
      </c>
      <c r="R35" s="13">
        <v>0</v>
      </c>
      <c r="S35" s="13">
        <v>0</v>
      </c>
      <c r="T35" s="13">
        <v>0</v>
      </c>
      <c r="U35" s="13">
        <v>0</v>
      </c>
    </row>
    <row r="36" spans="1:21" s="15" customFormat="1" ht="41.25" customHeight="1" x14ac:dyDescent="0.2">
      <c r="A36" s="16"/>
      <c r="B36" s="16"/>
      <c r="C36" s="16"/>
      <c r="D36" s="17">
        <v>2024</v>
      </c>
      <c r="E36" s="18">
        <f>SUM(F36:I36)</f>
        <v>0</v>
      </c>
      <c r="F36" s="18">
        <v>0</v>
      </c>
      <c r="G36" s="18">
        <v>0</v>
      </c>
      <c r="H36" s="18">
        <v>0</v>
      </c>
      <c r="I36" s="18">
        <v>0</v>
      </c>
      <c r="J36" s="7"/>
      <c r="K36" s="19"/>
      <c r="L36" s="19"/>
      <c r="M36" s="20"/>
      <c r="N36" s="72"/>
      <c r="O36" s="73"/>
      <c r="P36" s="12">
        <v>2024</v>
      </c>
      <c r="Q36" s="21">
        <f t="shared" si="6"/>
        <v>0</v>
      </c>
      <c r="R36" s="13">
        <v>0</v>
      </c>
      <c r="S36" s="13">
        <v>0</v>
      </c>
      <c r="T36" s="13">
        <v>0</v>
      </c>
      <c r="U36" s="13">
        <v>0</v>
      </c>
    </row>
    <row r="37" spans="1:21" s="15" customFormat="1" ht="25.5" customHeight="1" x14ac:dyDescent="0.2">
      <c r="A37" s="16"/>
      <c r="B37" s="16"/>
      <c r="C37" s="16"/>
      <c r="D37" s="43">
        <v>2025</v>
      </c>
      <c r="E37" s="44">
        <f>SUM(F37:I37)</f>
        <v>0</v>
      </c>
      <c r="F37" s="44">
        <v>0</v>
      </c>
      <c r="G37" s="44">
        <v>0</v>
      </c>
      <c r="H37" s="44">
        <v>0</v>
      </c>
      <c r="I37" s="44">
        <v>0</v>
      </c>
      <c r="J37" s="7"/>
      <c r="K37" s="19"/>
      <c r="L37" s="19"/>
      <c r="M37" s="20"/>
      <c r="N37" s="74"/>
      <c r="O37" s="75"/>
      <c r="P37" s="45">
        <v>2025</v>
      </c>
      <c r="Q37" s="21">
        <f t="shared" si="6"/>
        <v>0</v>
      </c>
      <c r="R37" s="13">
        <v>0</v>
      </c>
      <c r="S37" s="13">
        <v>0</v>
      </c>
      <c r="T37" s="13">
        <v>0</v>
      </c>
      <c r="U37" s="13">
        <v>0</v>
      </c>
    </row>
    <row r="38" spans="1:21" ht="14.25" customHeight="1" x14ac:dyDescent="0.2">
      <c r="A38" s="170" t="s">
        <v>18</v>
      </c>
      <c r="B38" s="171" t="s">
        <v>19</v>
      </c>
      <c r="C38" s="171"/>
      <c r="D38" s="171"/>
      <c r="E38" s="171"/>
      <c r="F38" s="171"/>
      <c r="G38" s="171"/>
      <c r="H38" s="171"/>
      <c r="I38" s="171"/>
      <c r="J38" s="171"/>
      <c r="K38" s="171"/>
      <c r="L38" s="171"/>
      <c r="M38" s="171"/>
      <c r="N38" s="169"/>
      <c r="O38" s="169"/>
      <c r="P38" s="169"/>
      <c r="Q38" s="169"/>
      <c r="R38" s="169"/>
      <c r="S38" s="169"/>
      <c r="T38" s="169"/>
      <c r="U38" s="169"/>
    </row>
    <row r="39" spans="1:21" s="15" customFormat="1" ht="41.25" customHeight="1" x14ac:dyDescent="0.2">
      <c r="A39" s="46" t="s">
        <v>20</v>
      </c>
      <c r="B39" s="47" t="s">
        <v>284</v>
      </c>
      <c r="C39" s="48" t="s">
        <v>15</v>
      </c>
      <c r="D39" s="49" t="s">
        <v>120</v>
      </c>
      <c r="E39" s="50">
        <f>SUM(E40:E44)</f>
        <v>316326</v>
      </c>
      <c r="F39" s="50">
        <f>SUM(F40:F44)</f>
        <v>0</v>
      </c>
      <c r="G39" s="50">
        <f>SUM(G40:G44)</f>
        <v>0</v>
      </c>
      <c r="H39" s="50">
        <f>SUM(H40:H44)</f>
        <v>0</v>
      </c>
      <c r="I39" s="50">
        <f>SUM(I40:I44)</f>
        <v>316326</v>
      </c>
      <c r="J39" s="51" t="s">
        <v>169</v>
      </c>
      <c r="K39" s="48" t="s">
        <v>122</v>
      </c>
      <c r="L39" s="48" t="s">
        <v>151</v>
      </c>
      <c r="M39" s="52" t="s">
        <v>261</v>
      </c>
      <c r="N39" s="82" t="s">
        <v>301</v>
      </c>
      <c r="O39" s="71"/>
      <c r="P39" s="41" t="s">
        <v>3</v>
      </c>
      <c r="Q39" s="21">
        <f t="shared" si="6"/>
        <v>1092136.92</v>
      </c>
      <c r="R39" s="53">
        <f>SUM(R40:R44)</f>
        <v>0</v>
      </c>
      <c r="S39" s="53">
        <f>SUM(S40:S44)</f>
        <v>0</v>
      </c>
      <c r="T39" s="53">
        <f>SUM(T40:T44)</f>
        <v>0</v>
      </c>
      <c r="U39" s="53">
        <f>SUM(U40:U44)</f>
        <v>1092136.92</v>
      </c>
    </row>
    <row r="40" spans="1:21" s="15" customFormat="1" ht="38.25" customHeight="1" x14ac:dyDescent="0.2">
      <c r="A40" s="20"/>
      <c r="B40" s="37"/>
      <c r="C40" s="37"/>
      <c r="D40" s="30">
        <v>2021</v>
      </c>
      <c r="E40" s="31">
        <f>SUM(F40:I40)</f>
        <v>61623</v>
      </c>
      <c r="F40" s="31">
        <v>0</v>
      </c>
      <c r="G40" s="31">
        <v>0</v>
      </c>
      <c r="H40" s="31">
        <v>0</v>
      </c>
      <c r="I40" s="31">
        <v>61623</v>
      </c>
      <c r="J40" s="54"/>
      <c r="K40" s="38"/>
      <c r="L40" s="38"/>
      <c r="M40" s="55"/>
      <c r="N40" s="72"/>
      <c r="O40" s="73"/>
      <c r="P40" s="12">
        <v>2021</v>
      </c>
      <c r="Q40" s="21">
        <f t="shared" si="6"/>
        <v>301626.28999999998</v>
      </c>
      <c r="R40" s="13">
        <v>0</v>
      </c>
      <c r="S40" s="13">
        <v>0</v>
      </c>
      <c r="T40" s="13">
        <v>0</v>
      </c>
      <c r="U40" s="13">
        <v>301626.28999999998</v>
      </c>
    </row>
    <row r="41" spans="1:21" s="15" customFormat="1" ht="51" customHeight="1" x14ac:dyDescent="0.2">
      <c r="A41" s="20"/>
      <c r="B41" s="37"/>
      <c r="C41" s="37"/>
      <c r="D41" s="30">
        <v>2022</v>
      </c>
      <c r="E41" s="31">
        <f>SUM(F41:I41)</f>
        <v>122300</v>
      </c>
      <c r="F41" s="31">
        <v>0</v>
      </c>
      <c r="G41" s="31">
        <v>0</v>
      </c>
      <c r="H41" s="31">
        <v>0</v>
      </c>
      <c r="I41" s="31">
        <v>122300</v>
      </c>
      <c r="J41" s="54"/>
      <c r="K41" s="38"/>
      <c r="L41" s="38"/>
      <c r="M41" s="55"/>
      <c r="N41" s="72"/>
      <c r="O41" s="73"/>
      <c r="P41" s="12">
        <v>2022</v>
      </c>
      <c r="Q41" s="21">
        <f t="shared" si="6"/>
        <v>407580.91</v>
      </c>
      <c r="R41" s="13">
        <v>0</v>
      </c>
      <c r="S41" s="13">
        <v>0</v>
      </c>
      <c r="T41" s="13">
        <v>0</v>
      </c>
      <c r="U41" s="13">
        <v>407580.91</v>
      </c>
    </row>
    <row r="42" spans="1:21" s="15" customFormat="1" ht="52.5" customHeight="1" x14ac:dyDescent="0.2">
      <c r="A42" s="20"/>
      <c r="B42" s="37"/>
      <c r="C42" s="37"/>
      <c r="D42" s="30">
        <v>2023</v>
      </c>
      <c r="E42" s="31">
        <f>SUM(F42:I42)</f>
        <v>132403</v>
      </c>
      <c r="F42" s="31">
        <v>0</v>
      </c>
      <c r="G42" s="31">
        <v>0</v>
      </c>
      <c r="H42" s="31">
        <v>0</v>
      </c>
      <c r="I42" s="31">
        <v>132403</v>
      </c>
      <c r="J42" s="54"/>
      <c r="K42" s="38"/>
      <c r="L42" s="38"/>
      <c r="M42" s="55"/>
      <c r="N42" s="72"/>
      <c r="O42" s="73"/>
      <c r="P42" s="12">
        <v>2023</v>
      </c>
      <c r="Q42" s="21">
        <f>R42+S42+T42+U42</f>
        <v>384835.03</v>
      </c>
      <c r="R42" s="21">
        <v>0</v>
      </c>
      <c r="S42" s="21">
        <v>0</v>
      </c>
      <c r="T42" s="21">
        <v>0</v>
      </c>
      <c r="U42" s="21">
        <v>384835.03</v>
      </c>
    </row>
    <row r="43" spans="1:21" s="15" customFormat="1" ht="76.5" customHeight="1" x14ac:dyDescent="0.2">
      <c r="A43" s="20"/>
      <c r="B43" s="37"/>
      <c r="C43" s="37"/>
      <c r="D43" s="30">
        <v>2024</v>
      </c>
      <c r="E43" s="31">
        <f>SUM(F43:I43)</f>
        <v>0</v>
      </c>
      <c r="F43" s="31">
        <v>0</v>
      </c>
      <c r="G43" s="31">
        <v>0</v>
      </c>
      <c r="H43" s="31">
        <v>0</v>
      </c>
      <c r="I43" s="31">
        <v>0</v>
      </c>
      <c r="J43" s="54"/>
      <c r="K43" s="38"/>
      <c r="L43" s="38"/>
      <c r="M43" s="55"/>
      <c r="N43" s="72"/>
      <c r="O43" s="73"/>
      <c r="P43" s="12">
        <v>2024</v>
      </c>
      <c r="Q43" s="21">
        <f t="shared" si="6"/>
        <v>-1905.31</v>
      </c>
      <c r="R43" s="13">
        <v>0</v>
      </c>
      <c r="S43" s="13">
        <v>0</v>
      </c>
      <c r="T43" s="13">
        <v>0</v>
      </c>
      <c r="U43" s="13">
        <v>-1905.31</v>
      </c>
    </row>
    <row r="44" spans="1:21" s="15" customFormat="1" ht="55.5" customHeight="1" x14ac:dyDescent="0.2">
      <c r="A44" s="26"/>
      <c r="B44" s="37"/>
      <c r="C44" s="37"/>
      <c r="D44" s="30">
        <v>2025</v>
      </c>
      <c r="E44" s="31">
        <f>SUM(F44:I44)</f>
        <v>0</v>
      </c>
      <c r="F44" s="31">
        <v>0</v>
      </c>
      <c r="G44" s="31">
        <v>0</v>
      </c>
      <c r="H44" s="31">
        <v>0</v>
      </c>
      <c r="I44" s="31">
        <v>0</v>
      </c>
      <c r="J44" s="54"/>
      <c r="K44" s="38"/>
      <c r="L44" s="38"/>
      <c r="M44" s="55"/>
      <c r="N44" s="74"/>
      <c r="O44" s="75"/>
      <c r="P44" s="12">
        <v>2025</v>
      </c>
      <c r="Q44" s="21">
        <f t="shared" si="6"/>
        <v>0</v>
      </c>
      <c r="R44" s="13">
        <v>0</v>
      </c>
      <c r="S44" s="13">
        <v>0</v>
      </c>
      <c r="T44" s="13">
        <v>0</v>
      </c>
      <c r="U44" s="13">
        <v>0</v>
      </c>
    </row>
    <row r="45" spans="1:21" s="15" customFormat="1" ht="47.25" customHeight="1" x14ac:dyDescent="0.2">
      <c r="A45" s="27" t="s">
        <v>278</v>
      </c>
      <c r="B45" s="47" t="s">
        <v>285</v>
      </c>
      <c r="C45" s="48" t="s">
        <v>61</v>
      </c>
      <c r="D45" s="49" t="s">
        <v>120</v>
      </c>
      <c r="E45" s="50">
        <f>SUM(E46:E50)</f>
        <v>934800</v>
      </c>
      <c r="F45" s="50">
        <f>SUM(F46:F50)</f>
        <v>0</v>
      </c>
      <c r="G45" s="50">
        <f>SUM(G46:G50)</f>
        <v>0</v>
      </c>
      <c r="H45" s="50">
        <f>SUM(H46:H50)</f>
        <v>0</v>
      </c>
      <c r="I45" s="50">
        <f>SUM(I46:I50)</f>
        <v>934800</v>
      </c>
      <c r="J45" s="7" t="s">
        <v>273</v>
      </c>
      <c r="K45" s="48" t="s">
        <v>122</v>
      </c>
      <c r="L45" s="8" t="s">
        <v>151</v>
      </c>
      <c r="M45" s="56" t="s">
        <v>261</v>
      </c>
      <c r="N45" s="82" t="s">
        <v>302</v>
      </c>
      <c r="O45" s="71"/>
      <c r="P45" s="41" t="s">
        <v>3</v>
      </c>
      <c r="Q45" s="13">
        <f>R45+S45+T45+U45</f>
        <v>3489.6660000000002</v>
      </c>
      <c r="R45" s="42">
        <f>SUM(R46:R50)</f>
        <v>0</v>
      </c>
      <c r="S45" s="42">
        <f>SUM(S46:S50)</f>
        <v>0</v>
      </c>
      <c r="T45" s="42">
        <f>SUM(T46:T50)</f>
        <v>0</v>
      </c>
      <c r="U45" s="42">
        <f>SUM(U46:U50)</f>
        <v>3489.6660000000002</v>
      </c>
    </row>
    <row r="46" spans="1:21" s="15" customFormat="1" ht="39" customHeight="1" x14ac:dyDescent="0.2">
      <c r="A46" s="16"/>
      <c r="B46" s="37"/>
      <c r="C46" s="37"/>
      <c r="D46" s="30">
        <v>2021</v>
      </c>
      <c r="E46" s="31">
        <f>SUM(F46:I46)</f>
        <v>0</v>
      </c>
      <c r="F46" s="31">
        <v>0</v>
      </c>
      <c r="G46" s="31">
        <v>0</v>
      </c>
      <c r="H46" s="31">
        <v>0</v>
      </c>
      <c r="I46" s="31">
        <v>0</v>
      </c>
      <c r="J46" s="7"/>
      <c r="K46" s="38"/>
      <c r="L46" s="19"/>
      <c r="M46" s="56"/>
      <c r="N46" s="72"/>
      <c r="O46" s="73"/>
      <c r="P46" s="12">
        <v>2021</v>
      </c>
      <c r="Q46" s="13">
        <f t="shared" si="6"/>
        <v>0</v>
      </c>
      <c r="R46" s="13">
        <v>0</v>
      </c>
      <c r="S46" s="13">
        <v>0</v>
      </c>
      <c r="T46" s="13">
        <v>0</v>
      </c>
      <c r="U46" s="13">
        <v>0</v>
      </c>
    </row>
    <row r="47" spans="1:21" s="15" customFormat="1" ht="56.25" customHeight="1" x14ac:dyDescent="0.2">
      <c r="A47" s="16"/>
      <c r="B47" s="37"/>
      <c r="C47" s="37"/>
      <c r="D47" s="30">
        <v>2022</v>
      </c>
      <c r="E47" s="31">
        <f>SUM(F47:I47)</f>
        <v>10500</v>
      </c>
      <c r="F47" s="31">
        <v>0</v>
      </c>
      <c r="G47" s="31">
        <v>0</v>
      </c>
      <c r="H47" s="31">
        <v>0</v>
      </c>
      <c r="I47" s="31">
        <v>10500</v>
      </c>
      <c r="J47" s="7"/>
      <c r="K47" s="38"/>
      <c r="L47" s="19"/>
      <c r="M47" s="56"/>
      <c r="N47" s="72"/>
      <c r="O47" s="73"/>
      <c r="P47" s="12">
        <v>2022</v>
      </c>
      <c r="Q47" s="13">
        <f t="shared" si="6"/>
        <v>1687.57</v>
      </c>
      <c r="R47" s="13">
        <v>0</v>
      </c>
      <c r="S47" s="13">
        <v>0</v>
      </c>
      <c r="T47" s="13">
        <v>0</v>
      </c>
      <c r="U47" s="13">
        <v>1687.57</v>
      </c>
    </row>
    <row r="48" spans="1:21" s="15" customFormat="1" ht="48.75" customHeight="1" x14ac:dyDescent="0.2">
      <c r="A48" s="16"/>
      <c r="B48" s="37"/>
      <c r="C48" s="37"/>
      <c r="D48" s="30">
        <v>2023</v>
      </c>
      <c r="E48" s="31">
        <f>SUM(F48:I48)</f>
        <v>647600</v>
      </c>
      <c r="F48" s="31">
        <v>0</v>
      </c>
      <c r="G48" s="31">
        <v>0</v>
      </c>
      <c r="H48" s="31">
        <v>0</v>
      </c>
      <c r="I48" s="31">
        <v>647600</v>
      </c>
      <c r="J48" s="7"/>
      <c r="K48" s="38"/>
      <c r="L48" s="19"/>
      <c r="M48" s="56"/>
      <c r="N48" s="72"/>
      <c r="O48" s="73"/>
      <c r="P48" s="12">
        <v>2023</v>
      </c>
      <c r="Q48" s="13">
        <f>R48+S48+T48+U48</f>
        <v>1230.556</v>
      </c>
      <c r="R48" s="13">
        <v>0</v>
      </c>
      <c r="S48" s="13">
        <v>0</v>
      </c>
      <c r="T48" s="13">
        <v>0</v>
      </c>
      <c r="U48" s="13">
        <v>1230.556</v>
      </c>
    </row>
    <row r="49" spans="1:21" s="15" customFormat="1" ht="66.75" customHeight="1" x14ac:dyDescent="0.2">
      <c r="A49" s="16"/>
      <c r="B49" s="37"/>
      <c r="C49" s="37"/>
      <c r="D49" s="30">
        <v>2024</v>
      </c>
      <c r="E49" s="31">
        <f>SUM(F49:I49)</f>
        <v>276700</v>
      </c>
      <c r="F49" s="31">
        <v>0</v>
      </c>
      <c r="G49" s="31">
        <v>0</v>
      </c>
      <c r="H49" s="31">
        <v>0</v>
      </c>
      <c r="I49" s="31">
        <v>276700</v>
      </c>
      <c r="J49" s="7"/>
      <c r="K49" s="38"/>
      <c r="L49" s="19"/>
      <c r="M49" s="56"/>
      <c r="N49" s="72"/>
      <c r="O49" s="73"/>
      <c r="P49" s="12">
        <v>2024</v>
      </c>
      <c r="Q49" s="21">
        <f t="shared" si="6"/>
        <v>571.54</v>
      </c>
      <c r="R49" s="13">
        <v>0</v>
      </c>
      <c r="S49" s="13">
        <v>0</v>
      </c>
      <c r="T49" s="13">
        <v>0</v>
      </c>
      <c r="U49" s="13">
        <v>571.54</v>
      </c>
    </row>
    <row r="50" spans="1:21" s="15" customFormat="1" ht="56.25" customHeight="1" x14ac:dyDescent="0.2">
      <c r="A50" s="23"/>
      <c r="B50" s="37"/>
      <c r="C50" s="37"/>
      <c r="D50" s="30">
        <v>2025</v>
      </c>
      <c r="E50" s="31">
        <f>SUM(F50:I50)</f>
        <v>0</v>
      </c>
      <c r="F50" s="31">
        <v>0</v>
      </c>
      <c r="G50" s="31">
        <v>0</v>
      </c>
      <c r="H50" s="31">
        <v>0</v>
      </c>
      <c r="I50" s="31">
        <v>0</v>
      </c>
      <c r="J50" s="24"/>
      <c r="K50" s="38"/>
      <c r="L50" s="25"/>
      <c r="M50" s="60"/>
      <c r="N50" s="74"/>
      <c r="O50" s="75"/>
      <c r="P50" s="12">
        <v>2025</v>
      </c>
      <c r="Q50" s="21">
        <f t="shared" si="6"/>
        <v>0</v>
      </c>
      <c r="R50" s="13">
        <v>0</v>
      </c>
      <c r="S50" s="13">
        <v>0</v>
      </c>
      <c r="T50" s="13">
        <v>0</v>
      </c>
      <c r="U50" s="13">
        <v>0</v>
      </c>
    </row>
    <row r="51" spans="1:21" s="15" customFormat="1" ht="28.5" customHeight="1" x14ac:dyDescent="0.2">
      <c r="A51" s="27" t="s">
        <v>135</v>
      </c>
      <c r="B51" s="7" t="s">
        <v>286</v>
      </c>
      <c r="C51" s="8" t="s">
        <v>44</v>
      </c>
      <c r="D51" s="9" t="s">
        <v>3</v>
      </c>
      <c r="E51" s="10">
        <f>SUM(E52:E56)</f>
        <v>115096</v>
      </c>
      <c r="F51" s="10">
        <f>SUM(F52:F56)</f>
        <v>0</v>
      </c>
      <c r="G51" s="10">
        <f>SUM(G52:G56)</f>
        <v>0</v>
      </c>
      <c r="H51" s="10">
        <f>SUM(H52:H56)</f>
        <v>0</v>
      </c>
      <c r="I51" s="10">
        <f>SUM(I52:I56)</f>
        <v>115096</v>
      </c>
      <c r="J51" s="7" t="s">
        <v>170</v>
      </c>
      <c r="K51" s="34" t="s">
        <v>158</v>
      </c>
      <c r="L51" s="8" t="s">
        <v>151</v>
      </c>
      <c r="M51" s="11" t="s">
        <v>262</v>
      </c>
      <c r="N51" s="82" t="s">
        <v>303</v>
      </c>
      <c r="O51" s="71"/>
      <c r="P51" s="12" t="s">
        <v>3</v>
      </c>
      <c r="Q51" s="21">
        <f t="shared" si="6"/>
        <v>20699.5</v>
      </c>
      <c r="R51" s="13">
        <f>SUM(R52:R56)</f>
        <v>0</v>
      </c>
      <c r="S51" s="13">
        <f>SUM(S52:S56)</f>
        <v>0</v>
      </c>
      <c r="T51" s="13">
        <f>SUM(T52:T56)</f>
        <v>0</v>
      </c>
      <c r="U51" s="13">
        <f>SUM(U52:U56)</f>
        <v>20699.5</v>
      </c>
    </row>
    <row r="52" spans="1:21" s="15" customFormat="1" ht="30" customHeight="1" x14ac:dyDescent="0.2">
      <c r="A52" s="16"/>
      <c r="B52" s="16"/>
      <c r="C52" s="16"/>
      <c r="D52" s="17">
        <v>2021</v>
      </c>
      <c r="E52" s="18">
        <f>SUM(F52:I52)</f>
        <v>115096</v>
      </c>
      <c r="F52" s="18">
        <v>0</v>
      </c>
      <c r="G52" s="18">
        <v>0</v>
      </c>
      <c r="H52" s="18">
        <v>0</v>
      </c>
      <c r="I52" s="18">
        <v>115096</v>
      </c>
      <c r="J52" s="7"/>
      <c r="K52" s="19"/>
      <c r="L52" s="19"/>
      <c r="M52" s="20"/>
      <c r="N52" s="72"/>
      <c r="O52" s="73"/>
      <c r="P52" s="12">
        <v>2021</v>
      </c>
      <c r="Q52" s="21">
        <f t="shared" si="6"/>
        <v>0</v>
      </c>
      <c r="R52" s="21">
        <v>0</v>
      </c>
      <c r="S52" s="21">
        <v>0</v>
      </c>
      <c r="T52" s="21">
        <v>0</v>
      </c>
      <c r="U52" s="22">
        <v>0</v>
      </c>
    </row>
    <row r="53" spans="1:21" s="15" customFormat="1" ht="30" customHeight="1" x14ac:dyDescent="0.2">
      <c r="A53" s="16"/>
      <c r="B53" s="16"/>
      <c r="C53" s="16"/>
      <c r="D53" s="17">
        <v>2022</v>
      </c>
      <c r="E53" s="18">
        <f>SUM(F53:I53)</f>
        <v>0</v>
      </c>
      <c r="F53" s="18">
        <v>0</v>
      </c>
      <c r="G53" s="18">
        <v>0</v>
      </c>
      <c r="H53" s="18">
        <v>0</v>
      </c>
      <c r="I53" s="18">
        <v>0</v>
      </c>
      <c r="J53" s="7"/>
      <c r="K53" s="19"/>
      <c r="L53" s="19"/>
      <c r="M53" s="20"/>
      <c r="N53" s="72"/>
      <c r="O53" s="73"/>
      <c r="P53" s="12">
        <v>2022</v>
      </c>
      <c r="Q53" s="21">
        <f t="shared" si="6"/>
        <v>20699.5</v>
      </c>
      <c r="R53" s="13">
        <v>0</v>
      </c>
      <c r="S53" s="13">
        <v>0</v>
      </c>
      <c r="T53" s="13">
        <v>0</v>
      </c>
      <c r="U53" s="13">
        <v>20699.5</v>
      </c>
    </row>
    <row r="54" spans="1:21" s="15" customFormat="1" ht="27.75" customHeight="1" x14ac:dyDescent="0.2">
      <c r="A54" s="16"/>
      <c r="B54" s="16"/>
      <c r="C54" s="16"/>
      <c r="D54" s="17">
        <v>2023</v>
      </c>
      <c r="E54" s="18">
        <f>SUM(F54:I54)</f>
        <v>0</v>
      </c>
      <c r="F54" s="18">
        <v>0</v>
      </c>
      <c r="G54" s="18">
        <v>0</v>
      </c>
      <c r="H54" s="18">
        <v>0</v>
      </c>
      <c r="I54" s="18">
        <v>0</v>
      </c>
      <c r="J54" s="7"/>
      <c r="K54" s="19"/>
      <c r="L54" s="19"/>
      <c r="M54" s="20"/>
      <c r="N54" s="72"/>
      <c r="O54" s="73"/>
      <c r="P54" s="12">
        <v>2023</v>
      </c>
      <c r="Q54" s="21">
        <f t="shared" si="6"/>
        <v>0</v>
      </c>
      <c r="R54" s="13">
        <v>0</v>
      </c>
      <c r="S54" s="13">
        <v>0</v>
      </c>
      <c r="T54" s="13">
        <v>0</v>
      </c>
      <c r="U54" s="13">
        <v>0</v>
      </c>
    </row>
    <row r="55" spans="1:21" s="15" customFormat="1" ht="26.25" customHeight="1" x14ac:dyDescent="0.2">
      <c r="A55" s="16"/>
      <c r="B55" s="16"/>
      <c r="C55" s="16"/>
      <c r="D55" s="17">
        <v>2024</v>
      </c>
      <c r="E55" s="18">
        <f>SUM(F55:I55)</f>
        <v>0</v>
      </c>
      <c r="F55" s="18">
        <v>0</v>
      </c>
      <c r="G55" s="18">
        <v>0</v>
      </c>
      <c r="H55" s="18">
        <v>0</v>
      </c>
      <c r="I55" s="18">
        <v>0</v>
      </c>
      <c r="J55" s="7"/>
      <c r="K55" s="19"/>
      <c r="L55" s="19"/>
      <c r="M55" s="20"/>
      <c r="N55" s="72"/>
      <c r="O55" s="73"/>
      <c r="P55" s="12">
        <v>2024</v>
      </c>
      <c r="Q55" s="21">
        <f t="shared" si="6"/>
        <v>0</v>
      </c>
      <c r="R55" s="13">
        <v>0</v>
      </c>
      <c r="S55" s="13">
        <v>0</v>
      </c>
      <c r="T55" s="13">
        <v>0</v>
      </c>
      <c r="U55" s="13">
        <v>0</v>
      </c>
    </row>
    <row r="56" spans="1:21" s="15" customFormat="1" ht="39" customHeight="1" x14ac:dyDescent="0.2">
      <c r="A56" s="16"/>
      <c r="B56" s="16"/>
      <c r="C56" s="16"/>
      <c r="D56" s="43">
        <v>2025</v>
      </c>
      <c r="E56" s="44">
        <f>SUM(F56:I56)</f>
        <v>0</v>
      </c>
      <c r="F56" s="44">
        <v>0</v>
      </c>
      <c r="G56" s="44">
        <v>0</v>
      </c>
      <c r="H56" s="44">
        <v>0</v>
      </c>
      <c r="I56" s="44">
        <v>0</v>
      </c>
      <c r="J56" s="7"/>
      <c r="K56" s="19"/>
      <c r="L56" s="19"/>
      <c r="M56" s="20"/>
      <c r="N56" s="74"/>
      <c r="O56" s="75"/>
      <c r="P56" s="45">
        <v>2025</v>
      </c>
      <c r="Q56" s="21">
        <f t="shared" si="6"/>
        <v>0</v>
      </c>
      <c r="R56" s="13">
        <v>0</v>
      </c>
      <c r="S56" s="13">
        <v>0</v>
      </c>
      <c r="T56" s="13">
        <v>0</v>
      </c>
      <c r="U56" s="13">
        <v>0</v>
      </c>
    </row>
    <row r="57" spans="1:21" x14ac:dyDescent="0.2">
      <c r="A57" s="170" t="s">
        <v>21</v>
      </c>
      <c r="B57" s="171" t="s">
        <v>22</v>
      </c>
      <c r="C57" s="37"/>
      <c r="D57" s="37"/>
      <c r="E57" s="37"/>
      <c r="F57" s="37"/>
      <c r="G57" s="37"/>
      <c r="H57" s="37"/>
      <c r="I57" s="37"/>
      <c r="J57" s="37"/>
      <c r="K57" s="37"/>
      <c r="L57" s="37"/>
      <c r="M57" s="37"/>
      <c r="N57" s="169"/>
      <c r="O57" s="169"/>
      <c r="P57" s="169"/>
      <c r="Q57" s="169"/>
      <c r="R57" s="169"/>
      <c r="S57" s="169"/>
      <c r="T57" s="169"/>
      <c r="U57" s="169"/>
    </row>
    <row r="58" spans="1:21" s="62" customFormat="1" ht="48" customHeight="1" x14ac:dyDescent="0.2">
      <c r="A58" s="6" t="s">
        <v>23</v>
      </c>
      <c r="B58" s="7" t="s">
        <v>287</v>
      </c>
      <c r="C58" s="8" t="s">
        <v>110</v>
      </c>
      <c r="D58" s="9" t="s">
        <v>3</v>
      </c>
      <c r="E58" s="10">
        <f>SUM(E59:E63)</f>
        <v>27786031</v>
      </c>
      <c r="F58" s="10">
        <f>SUM(F59:F63)</f>
        <v>0</v>
      </c>
      <c r="G58" s="10">
        <f>SUM(G59:G63)</f>
        <v>0</v>
      </c>
      <c r="H58" s="10">
        <f>SUM(H59:H63)</f>
        <v>0</v>
      </c>
      <c r="I58" s="10">
        <f>SUM(I59:I63)</f>
        <v>27786031</v>
      </c>
      <c r="J58" s="7" t="s">
        <v>171</v>
      </c>
      <c r="K58" s="8" t="s">
        <v>123</v>
      </c>
      <c r="L58" s="8" t="s">
        <v>153</v>
      </c>
      <c r="M58" s="11" t="s">
        <v>172</v>
      </c>
      <c r="N58" s="70" t="s">
        <v>304</v>
      </c>
      <c r="O58" s="71"/>
      <c r="P58" s="30" t="s">
        <v>3</v>
      </c>
      <c r="Q58" s="21">
        <f t="shared" si="6"/>
        <v>5543575.602</v>
      </c>
      <c r="R58" s="13">
        <f>SUM(R59:R63)</f>
        <v>0</v>
      </c>
      <c r="S58" s="13">
        <f>SUM(S59:S63)</f>
        <v>0</v>
      </c>
      <c r="T58" s="13">
        <f>SUM(T59:T63)</f>
        <v>0</v>
      </c>
      <c r="U58" s="13">
        <f>SUM(U59:U63)</f>
        <v>5543575.602</v>
      </c>
    </row>
    <row r="59" spans="1:21" s="62" customFormat="1" ht="54" customHeight="1" x14ac:dyDescent="0.2">
      <c r="A59" s="16"/>
      <c r="B59" s="16"/>
      <c r="C59" s="16"/>
      <c r="D59" s="17">
        <v>2021</v>
      </c>
      <c r="E59" s="18">
        <f>F59+G59+H59+I59</f>
        <v>655077</v>
      </c>
      <c r="F59" s="18">
        <v>0</v>
      </c>
      <c r="G59" s="18">
        <v>0</v>
      </c>
      <c r="H59" s="18">
        <v>0</v>
      </c>
      <c r="I59" s="18">
        <f>480000+175077</f>
        <v>655077</v>
      </c>
      <c r="J59" s="7"/>
      <c r="K59" s="19"/>
      <c r="L59" s="19"/>
      <c r="M59" s="20"/>
      <c r="N59" s="72"/>
      <c r="O59" s="73"/>
      <c r="P59" s="30">
        <v>2021</v>
      </c>
      <c r="Q59" s="21">
        <f t="shared" si="6"/>
        <v>899149.97199999995</v>
      </c>
      <c r="R59" s="21">
        <v>0</v>
      </c>
      <c r="S59" s="13">
        <v>0</v>
      </c>
      <c r="T59" s="13">
        <v>0</v>
      </c>
      <c r="U59" s="13">
        <v>899149.97199999995</v>
      </c>
    </row>
    <row r="60" spans="1:21" s="62" customFormat="1" ht="51.75" customHeight="1" x14ac:dyDescent="0.2">
      <c r="A60" s="16"/>
      <c r="B60" s="16"/>
      <c r="C60" s="16"/>
      <c r="D60" s="17">
        <v>2022</v>
      </c>
      <c r="E60" s="18">
        <f>F60+G60+H60+I60</f>
        <v>2103994</v>
      </c>
      <c r="F60" s="18">
        <v>0</v>
      </c>
      <c r="G60" s="18">
        <v>0</v>
      </c>
      <c r="H60" s="18">
        <v>0</v>
      </c>
      <c r="I60" s="18">
        <v>2103994</v>
      </c>
      <c r="J60" s="7"/>
      <c r="K60" s="19"/>
      <c r="L60" s="19"/>
      <c r="M60" s="20"/>
      <c r="N60" s="72"/>
      <c r="O60" s="73"/>
      <c r="P60" s="30">
        <v>2022</v>
      </c>
      <c r="Q60" s="21">
        <f t="shared" si="6"/>
        <v>1983170.03</v>
      </c>
      <c r="R60" s="13">
        <v>0</v>
      </c>
      <c r="S60" s="13">
        <v>0</v>
      </c>
      <c r="T60" s="13">
        <v>0</v>
      </c>
      <c r="U60" s="13">
        <v>1983170.03</v>
      </c>
    </row>
    <row r="61" spans="1:21" s="62" customFormat="1" ht="57" customHeight="1" x14ac:dyDescent="0.2">
      <c r="A61" s="16"/>
      <c r="B61" s="16"/>
      <c r="C61" s="16"/>
      <c r="D61" s="17">
        <v>2023</v>
      </c>
      <c r="E61" s="18">
        <f>F61+G61+H61+I61</f>
        <v>4755735</v>
      </c>
      <c r="F61" s="18">
        <v>0</v>
      </c>
      <c r="G61" s="18">
        <v>0</v>
      </c>
      <c r="H61" s="18">
        <v>0</v>
      </c>
      <c r="I61" s="18">
        <v>4755735</v>
      </c>
      <c r="J61" s="7"/>
      <c r="K61" s="19"/>
      <c r="L61" s="19"/>
      <c r="M61" s="20"/>
      <c r="N61" s="72"/>
      <c r="O61" s="73"/>
      <c r="P61" s="30">
        <v>2023</v>
      </c>
      <c r="Q61" s="21">
        <f t="shared" si="6"/>
        <v>2351847.6</v>
      </c>
      <c r="R61" s="13">
        <v>0</v>
      </c>
      <c r="S61" s="13">
        <v>0</v>
      </c>
      <c r="T61" s="13">
        <v>0</v>
      </c>
      <c r="U61" s="13">
        <v>2351847.6</v>
      </c>
    </row>
    <row r="62" spans="1:21" s="62" customFormat="1" ht="60.75" customHeight="1" x14ac:dyDescent="0.2">
      <c r="A62" s="16"/>
      <c r="B62" s="16"/>
      <c r="C62" s="16"/>
      <c r="D62" s="17">
        <v>2024</v>
      </c>
      <c r="E62" s="18">
        <f>F62+G62+H62+I62</f>
        <v>5643566</v>
      </c>
      <c r="F62" s="18">
        <v>0</v>
      </c>
      <c r="G62" s="18">
        <v>0</v>
      </c>
      <c r="H62" s="18">
        <v>0</v>
      </c>
      <c r="I62" s="18">
        <v>5643566</v>
      </c>
      <c r="J62" s="7"/>
      <c r="K62" s="19"/>
      <c r="L62" s="19"/>
      <c r="M62" s="20"/>
      <c r="N62" s="72"/>
      <c r="O62" s="73"/>
      <c r="P62" s="30">
        <v>2024</v>
      </c>
      <c r="Q62" s="21">
        <f t="shared" si="6"/>
        <v>309408</v>
      </c>
      <c r="R62" s="13">
        <v>0</v>
      </c>
      <c r="S62" s="13">
        <v>0</v>
      </c>
      <c r="T62" s="13">
        <v>0</v>
      </c>
      <c r="U62" s="13">
        <v>309408</v>
      </c>
    </row>
    <row r="63" spans="1:21" s="69" customFormat="1" ht="60" customHeight="1" x14ac:dyDescent="0.2">
      <c r="A63" s="63"/>
      <c r="B63" s="63"/>
      <c r="C63" s="63"/>
      <c r="D63" s="64">
        <v>2025</v>
      </c>
      <c r="E63" s="65">
        <f>F63+G63+H63+I63</f>
        <v>14627659</v>
      </c>
      <c r="F63" s="65">
        <v>0</v>
      </c>
      <c r="G63" s="65">
        <v>0</v>
      </c>
      <c r="H63" s="65">
        <v>0</v>
      </c>
      <c r="I63" s="65">
        <f>5800134+8827525</f>
        <v>14627659</v>
      </c>
      <c r="J63" s="66"/>
      <c r="K63" s="67"/>
      <c r="L63" s="67"/>
      <c r="M63" s="68"/>
      <c r="N63" s="74"/>
      <c r="O63" s="75"/>
      <c r="P63" s="30">
        <v>2025</v>
      </c>
      <c r="Q63" s="21">
        <f t="shared" si="6"/>
        <v>0</v>
      </c>
      <c r="R63" s="13">
        <v>0</v>
      </c>
      <c r="S63" s="13">
        <v>0</v>
      </c>
      <c r="T63" s="13">
        <v>0</v>
      </c>
      <c r="U63" s="13">
        <v>0</v>
      </c>
    </row>
    <row r="64" spans="1:21" s="15" customFormat="1" ht="45.75" customHeight="1" x14ac:dyDescent="0.2">
      <c r="A64" s="27" t="s">
        <v>24</v>
      </c>
      <c r="B64" s="76" t="s">
        <v>288</v>
      </c>
      <c r="C64" s="34" t="s">
        <v>9</v>
      </c>
      <c r="D64" s="9" t="s">
        <v>3</v>
      </c>
      <c r="E64" s="10">
        <f>SUM(E65:E69)</f>
        <v>685000</v>
      </c>
      <c r="F64" s="10">
        <f>SUM(F65:F69)</f>
        <v>15000</v>
      </c>
      <c r="G64" s="10">
        <f>SUM(G65:G69)</f>
        <v>170000</v>
      </c>
      <c r="H64" s="10">
        <f>SUM(H65:H69)</f>
        <v>0</v>
      </c>
      <c r="I64" s="10">
        <f>SUM(I65:I69)</f>
        <v>500000</v>
      </c>
      <c r="J64" s="32" t="s">
        <v>173</v>
      </c>
      <c r="K64" s="34" t="s">
        <v>87</v>
      </c>
      <c r="L64" s="77" t="s">
        <v>152</v>
      </c>
      <c r="M64" s="55" t="s">
        <v>174</v>
      </c>
      <c r="N64" s="82" t="s">
        <v>305</v>
      </c>
      <c r="O64" s="71"/>
      <c r="P64" s="49" t="s">
        <v>3</v>
      </c>
      <c r="Q64" s="78">
        <f t="shared" ref="Q64:Q77" si="7">R64+S64+T64+U64</f>
        <v>5800</v>
      </c>
      <c r="R64" s="78">
        <v>0</v>
      </c>
      <c r="S64" s="78">
        <v>0</v>
      </c>
      <c r="T64" s="78">
        <v>0</v>
      </c>
      <c r="U64" s="78">
        <v>5800</v>
      </c>
    </row>
    <row r="65" spans="1:21" s="15" customFormat="1" ht="45.75" customHeight="1" x14ac:dyDescent="0.2">
      <c r="A65" s="16"/>
      <c r="B65" s="16"/>
      <c r="C65" s="16"/>
      <c r="D65" s="17">
        <v>2021</v>
      </c>
      <c r="E65" s="18">
        <f>SUM(F65:I65)</f>
        <v>20000</v>
      </c>
      <c r="F65" s="18">
        <v>0</v>
      </c>
      <c r="G65" s="18">
        <v>0</v>
      </c>
      <c r="H65" s="18">
        <v>0</v>
      </c>
      <c r="I65" s="18">
        <v>20000</v>
      </c>
      <c r="J65" s="7"/>
      <c r="K65" s="19"/>
      <c r="L65" s="79"/>
      <c r="M65" s="80"/>
      <c r="N65" s="72"/>
      <c r="O65" s="73"/>
      <c r="P65" s="30">
        <v>2021</v>
      </c>
      <c r="Q65" s="13">
        <f t="shared" si="7"/>
        <v>5800</v>
      </c>
      <c r="R65" s="13">
        <v>0</v>
      </c>
      <c r="S65" s="13">
        <v>0</v>
      </c>
      <c r="T65" s="13">
        <v>0</v>
      </c>
      <c r="U65" s="13">
        <v>5800</v>
      </c>
    </row>
    <row r="66" spans="1:21" s="15" customFormat="1" ht="45.75" customHeight="1" x14ac:dyDescent="0.2">
      <c r="A66" s="16"/>
      <c r="B66" s="16"/>
      <c r="C66" s="16"/>
      <c r="D66" s="17">
        <v>2022</v>
      </c>
      <c r="E66" s="18">
        <f>SUM(F66:I66)</f>
        <v>120000</v>
      </c>
      <c r="F66" s="18">
        <v>0</v>
      </c>
      <c r="G66" s="18">
        <v>0</v>
      </c>
      <c r="H66" s="18">
        <v>0</v>
      </c>
      <c r="I66" s="18">
        <v>120000</v>
      </c>
      <c r="J66" s="7"/>
      <c r="K66" s="19"/>
      <c r="L66" s="79"/>
      <c r="M66" s="80"/>
      <c r="N66" s="72"/>
      <c r="O66" s="73"/>
      <c r="P66" s="30">
        <v>2022</v>
      </c>
      <c r="Q66" s="13">
        <f t="shared" si="7"/>
        <v>0</v>
      </c>
      <c r="R66" s="13">
        <v>0</v>
      </c>
      <c r="S66" s="13">
        <v>0</v>
      </c>
      <c r="T66" s="13">
        <v>0</v>
      </c>
      <c r="U66" s="13">
        <v>0</v>
      </c>
    </row>
    <row r="67" spans="1:21" s="15" customFormat="1" ht="45.75" customHeight="1" x14ac:dyDescent="0.2">
      <c r="A67" s="16"/>
      <c r="B67" s="16"/>
      <c r="C67" s="16"/>
      <c r="D67" s="17">
        <v>2023</v>
      </c>
      <c r="E67" s="18">
        <f>SUM(F67:I67)</f>
        <v>185000</v>
      </c>
      <c r="F67" s="18">
        <v>5000</v>
      </c>
      <c r="G67" s="18">
        <v>60000</v>
      </c>
      <c r="H67" s="18">
        <v>0</v>
      </c>
      <c r="I67" s="18">
        <v>120000</v>
      </c>
      <c r="J67" s="7"/>
      <c r="K67" s="19"/>
      <c r="L67" s="79"/>
      <c r="M67" s="80"/>
      <c r="N67" s="72"/>
      <c r="O67" s="73"/>
      <c r="P67" s="30">
        <v>2023</v>
      </c>
      <c r="Q67" s="13">
        <f t="shared" si="7"/>
        <v>0</v>
      </c>
      <c r="R67" s="13">
        <v>0</v>
      </c>
      <c r="S67" s="13">
        <v>0</v>
      </c>
      <c r="T67" s="13">
        <v>0</v>
      </c>
      <c r="U67" s="13">
        <v>0</v>
      </c>
    </row>
    <row r="68" spans="1:21" s="15" customFormat="1" ht="45.75" customHeight="1" x14ac:dyDescent="0.2">
      <c r="A68" s="16"/>
      <c r="B68" s="16"/>
      <c r="C68" s="16"/>
      <c r="D68" s="17">
        <v>2024</v>
      </c>
      <c r="E68" s="18">
        <f>SUM(F68:I68)</f>
        <v>185000</v>
      </c>
      <c r="F68" s="18">
        <v>5000</v>
      </c>
      <c r="G68" s="18">
        <v>60000</v>
      </c>
      <c r="H68" s="18">
        <v>0</v>
      </c>
      <c r="I68" s="18">
        <v>120000</v>
      </c>
      <c r="J68" s="7"/>
      <c r="K68" s="19"/>
      <c r="L68" s="79"/>
      <c r="M68" s="80"/>
      <c r="N68" s="72"/>
      <c r="O68" s="73"/>
      <c r="P68" s="30">
        <v>2024</v>
      </c>
      <c r="Q68" s="13">
        <f t="shared" si="7"/>
        <v>0</v>
      </c>
      <c r="R68" s="13">
        <v>0</v>
      </c>
      <c r="S68" s="13">
        <v>0</v>
      </c>
      <c r="T68" s="13">
        <v>0</v>
      </c>
      <c r="U68" s="13">
        <v>0</v>
      </c>
    </row>
    <row r="69" spans="1:21" s="15" customFormat="1" ht="45.75" customHeight="1" x14ac:dyDescent="0.2">
      <c r="A69" s="23"/>
      <c r="B69" s="23"/>
      <c r="C69" s="23"/>
      <c r="D69" s="17">
        <v>2025</v>
      </c>
      <c r="E69" s="18">
        <f>SUM(F69:I69)</f>
        <v>175000</v>
      </c>
      <c r="F69" s="18">
        <v>5000</v>
      </c>
      <c r="G69" s="18">
        <v>50000</v>
      </c>
      <c r="H69" s="18">
        <v>0</v>
      </c>
      <c r="I69" s="18">
        <v>120000</v>
      </c>
      <c r="J69" s="24"/>
      <c r="K69" s="25"/>
      <c r="L69" s="81"/>
      <c r="M69" s="80"/>
      <c r="N69" s="74"/>
      <c r="O69" s="75"/>
      <c r="P69" s="30">
        <v>2025</v>
      </c>
      <c r="Q69" s="13">
        <f t="shared" si="7"/>
        <v>0</v>
      </c>
      <c r="R69" s="13">
        <v>0</v>
      </c>
      <c r="S69" s="13">
        <v>0</v>
      </c>
      <c r="T69" s="13">
        <v>0</v>
      </c>
      <c r="U69" s="13">
        <v>0</v>
      </c>
    </row>
    <row r="70" spans="1:21" s="15" customFormat="1" ht="50.25" customHeight="1" x14ac:dyDescent="0.2">
      <c r="A70" s="27" t="s">
        <v>25</v>
      </c>
      <c r="B70" s="76" t="s">
        <v>289</v>
      </c>
      <c r="C70" s="34" t="s">
        <v>15</v>
      </c>
      <c r="D70" s="17" t="s">
        <v>3</v>
      </c>
      <c r="E70" s="18">
        <f>SUM(E71:E75)</f>
        <v>300000</v>
      </c>
      <c r="F70" s="18">
        <f>SUM(F71:F75)</f>
        <v>0</v>
      </c>
      <c r="G70" s="18">
        <f>SUM(G71:G75)</f>
        <v>0</v>
      </c>
      <c r="H70" s="18">
        <f>SUM(H71:H75)</f>
        <v>0</v>
      </c>
      <c r="I70" s="18">
        <f>SUM(I71:I75)</f>
        <v>300000</v>
      </c>
      <c r="J70" s="32" t="s">
        <v>175</v>
      </c>
      <c r="K70" s="34" t="s">
        <v>87</v>
      </c>
      <c r="L70" s="77" t="s">
        <v>153</v>
      </c>
      <c r="M70" s="55" t="s">
        <v>176</v>
      </c>
      <c r="N70" s="82" t="s">
        <v>306</v>
      </c>
      <c r="O70" s="71"/>
      <c r="P70" s="30" t="s">
        <v>3</v>
      </c>
      <c r="Q70" s="13">
        <f>R70+S70+T70+U70</f>
        <v>1210</v>
      </c>
      <c r="R70" s="13">
        <v>0</v>
      </c>
      <c r="S70" s="13">
        <v>0</v>
      </c>
      <c r="T70" s="13">
        <v>0</v>
      </c>
      <c r="U70" s="13">
        <f>U71+U72+U73+U74+U75</f>
        <v>1210</v>
      </c>
    </row>
    <row r="71" spans="1:21" s="15" customFormat="1" ht="63" customHeight="1" x14ac:dyDescent="0.2">
      <c r="A71" s="16"/>
      <c r="B71" s="16"/>
      <c r="C71" s="16"/>
      <c r="D71" s="17">
        <v>2021</v>
      </c>
      <c r="E71" s="18">
        <f>SUM(F71:I71)</f>
        <v>20000</v>
      </c>
      <c r="F71" s="18">
        <v>0</v>
      </c>
      <c r="G71" s="18">
        <v>0</v>
      </c>
      <c r="H71" s="18">
        <v>0</v>
      </c>
      <c r="I71" s="18">
        <v>20000</v>
      </c>
      <c r="J71" s="7"/>
      <c r="K71" s="19"/>
      <c r="L71" s="79"/>
      <c r="M71" s="80"/>
      <c r="N71" s="72"/>
      <c r="O71" s="73"/>
      <c r="P71" s="30">
        <v>2021</v>
      </c>
      <c r="Q71" s="13">
        <f t="shared" si="7"/>
        <v>370</v>
      </c>
      <c r="R71" s="13">
        <v>0</v>
      </c>
      <c r="S71" s="13">
        <v>0</v>
      </c>
      <c r="T71" s="13">
        <v>0</v>
      </c>
      <c r="U71" s="13">
        <v>370</v>
      </c>
    </row>
    <row r="72" spans="1:21" s="15" customFormat="1" ht="91.5" customHeight="1" x14ac:dyDescent="0.2">
      <c r="A72" s="16"/>
      <c r="B72" s="16"/>
      <c r="C72" s="16"/>
      <c r="D72" s="17">
        <v>2022</v>
      </c>
      <c r="E72" s="18">
        <f>SUM(F72:I72)</f>
        <v>140000</v>
      </c>
      <c r="F72" s="18">
        <v>0</v>
      </c>
      <c r="G72" s="18">
        <v>0</v>
      </c>
      <c r="H72" s="18">
        <v>0</v>
      </c>
      <c r="I72" s="18">
        <v>140000</v>
      </c>
      <c r="J72" s="7"/>
      <c r="K72" s="19"/>
      <c r="L72" s="79"/>
      <c r="M72" s="80"/>
      <c r="N72" s="72"/>
      <c r="O72" s="73"/>
      <c r="P72" s="30">
        <v>2022</v>
      </c>
      <c r="Q72" s="13">
        <f t="shared" si="7"/>
        <v>0</v>
      </c>
      <c r="R72" s="13">
        <v>0</v>
      </c>
      <c r="S72" s="13">
        <v>0</v>
      </c>
      <c r="T72" s="13">
        <v>0</v>
      </c>
      <c r="U72" s="13">
        <v>0</v>
      </c>
    </row>
    <row r="73" spans="1:21" s="15" customFormat="1" ht="91.5" customHeight="1" x14ac:dyDescent="0.2">
      <c r="A73" s="16"/>
      <c r="B73" s="16"/>
      <c r="C73" s="16"/>
      <c r="D73" s="17">
        <v>2023</v>
      </c>
      <c r="E73" s="18">
        <f t="shared" ref="E73:E95" si="8">SUM(F73:I73)</f>
        <v>140000</v>
      </c>
      <c r="F73" s="18">
        <v>0</v>
      </c>
      <c r="G73" s="18">
        <v>0</v>
      </c>
      <c r="H73" s="18">
        <v>0</v>
      </c>
      <c r="I73" s="18">
        <v>140000</v>
      </c>
      <c r="J73" s="7"/>
      <c r="K73" s="19"/>
      <c r="L73" s="79"/>
      <c r="M73" s="80"/>
      <c r="N73" s="72"/>
      <c r="O73" s="73"/>
      <c r="P73" s="30">
        <v>2023</v>
      </c>
      <c r="Q73" s="13">
        <f>R73+S73+T73+U73</f>
        <v>840</v>
      </c>
      <c r="R73" s="13">
        <v>0</v>
      </c>
      <c r="S73" s="13">
        <v>0</v>
      </c>
      <c r="T73" s="13">
        <v>0</v>
      </c>
      <c r="U73" s="13">
        <v>840</v>
      </c>
    </row>
    <row r="74" spans="1:21" s="15" customFormat="1" ht="80.25" customHeight="1" x14ac:dyDescent="0.2">
      <c r="A74" s="16"/>
      <c r="B74" s="16"/>
      <c r="C74" s="16"/>
      <c r="D74" s="17">
        <v>2024</v>
      </c>
      <c r="E74" s="18">
        <f t="shared" si="8"/>
        <v>0</v>
      </c>
      <c r="F74" s="18">
        <v>0</v>
      </c>
      <c r="G74" s="18">
        <v>0</v>
      </c>
      <c r="H74" s="18">
        <v>0</v>
      </c>
      <c r="I74" s="18">
        <v>0</v>
      </c>
      <c r="J74" s="7"/>
      <c r="K74" s="19"/>
      <c r="L74" s="79"/>
      <c r="M74" s="80"/>
      <c r="N74" s="72"/>
      <c r="O74" s="73"/>
      <c r="P74" s="30">
        <v>2024</v>
      </c>
      <c r="Q74" s="13">
        <f t="shared" si="7"/>
        <v>0</v>
      </c>
      <c r="R74" s="13">
        <v>0</v>
      </c>
      <c r="S74" s="13">
        <v>0</v>
      </c>
      <c r="T74" s="13">
        <v>0</v>
      </c>
      <c r="U74" s="13">
        <v>0</v>
      </c>
    </row>
    <row r="75" spans="1:21" s="15" customFormat="1" ht="59.25" customHeight="1" x14ac:dyDescent="0.2">
      <c r="A75" s="23"/>
      <c r="B75" s="23"/>
      <c r="C75" s="23"/>
      <c r="D75" s="17">
        <v>2025</v>
      </c>
      <c r="E75" s="18">
        <f t="shared" si="8"/>
        <v>0</v>
      </c>
      <c r="F75" s="18">
        <v>0</v>
      </c>
      <c r="G75" s="18">
        <v>0</v>
      </c>
      <c r="H75" s="18">
        <v>0</v>
      </c>
      <c r="I75" s="18">
        <v>0</v>
      </c>
      <c r="J75" s="24"/>
      <c r="K75" s="25"/>
      <c r="L75" s="81"/>
      <c r="M75" s="80"/>
      <c r="N75" s="74"/>
      <c r="O75" s="75"/>
      <c r="P75" s="30">
        <v>2025</v>
      </c>
      <c r="Q75" s="13">
        <f t="shared" si="7"/>
        <v>0</v>
      </c>
      <c r="R75" s="13">
        <v>0</v>
      </c>
      <c r="S75" s="13">
        <v>0</v>
      </c>
      <c r="T75" s="13">
        <v>0</v>
      </c>
      <c r="U75" s="13">
        <v>0</v>
      </c>
    </row>
    <row r="76" spans="1:21" ht="30" customHeight="1" x14ac:dyDescent="0.2">
      <c r="A76" s="83" t="s">
        <v>26</v>
      </c>
      <c r="B76" s="32" t="s">
        <v>290</v>
      </c>
      <c r="C76" s="34">
        <v>2022</v>
      </c>
      <c r="D76" s="17" t="s">
        <v>3</v>
      </c>
      <c r="E76" s="18">
        <f>SUM(E77:E81)</f>
        <v>2624.96</v>
      </c>
      <c r="F76" s="18">
        <f>SUM(F77:F81)</f>
        <v>624.96</v>
      </c>
      <c r="G76" s="18">
        <f>SUM(G77:G81)</f>
        <v>0</v>
      </c>
      <c r="H76" s="18">
        <f>SUM(H77:H81)</f>
        <v>0</v>
      </c>
      <c r="I76" s="18">
        <f>SUM(I77:I81)</f>
        <v>2000</v>
      </c>
      <c r="J76" s="32" t="s">
        <v>177</v>
      </c>
      <c r="K76" s="34" t="s">
        <v>87</v>
      </c>
      <c r="L76" s="34" t="s">
        <v>91</v>
      </c>
      <c r="M76" s="11" t="s">
        <v>178</v>
      </c>
      <c r="N76" s="82" t="s">
        <v>307</v>
      </c>
      <c r="O76" s="71"/>
      <c r="P76" s="30" t="s">
        <v>3</v>
      </c>
      <c r="Q76" s="13">
        <f>R76+S76+T76+U76</f>
        <v>3417.5299999999997</v>
      </c>
      <c r="R76" s="13">
        <f>SUM(R77,R78,R79,R80)</f>
        <v>1317.03</v>
      </c>
      <c r="S76" s="13">
        <f>SUM(S77,S78,S79,S80)</f>
        <v>0</v>
      </c>
      <c r="T76" s="13">
        <f>SUM(T77,T78,T79,T80)</f>
        <v>0</v>
      </c>
      <c r="U76" s="13">
        <f>SUM(U77,U78,U79,U80)</f>
        <v>2100.5</v>
      </c>
    </row>
    <row r="77" spans="1:21" ht="30" customHeight="1" x14ac:dyDescent="0.2">
      <c r="A77" s="16"/>
      <c r="B77" s="16"/>
      <c r="C77" s="16"/>
      <c r="D77" s="17">
        <v>2021</v>
      </c>
      <c r="E77" s="18">
        <f t="shared" si="8"/>
        <v>2000</v>
      </c>
      <c r="F77" s="18">
        <v>0</v>
      </c>
      <c r="G77" s="18">
        <v>0</v>
      </c>
      <c r="H77" s="18">
        <v>0</v>
      </c>
      <c r="I77" s="18">
        <v>2000</v>
      </c>
      <c r="J77" s="7"/>
      <c r="K77" s="19"/>
      <c r="L77" s="19"/>
      <c r="M77" s="20"/>
      <c r="N77" s="72"/>
      <c r="O77" s="73"/>
      <c r="P77" s="30">
        <v>2021</v>
      </c>
      <c r="Q77" s="13">
        <f t="shared" si="7"/>
        <v>2000</v>
      </c>
      <c r="R77" s="13">
        <v>0</v>
      </c>
      <c r="S77" s="13">
        <v>0</v>
      </c>
      <c r="T77" s="13">
        <v>0</v>
      </c>
      <c r="U77" s="13">
        <v>2000</v>
      </c>
    </row>
    <row r="78" spans="1:21" ht="30" customHeight="1" x14ac:dyDescent="0.2">
      <c r="A78" s="16"/>
      <c r="B78" s="16"/>
      <c r="C78" s="16"/>
      <c r="D78" s="17">
        <v>2022</v>
      </c>
      <c r="E78" s="18">
        <f t="shared" si="8"/>
        <v>624.96</v>
      </c>
      <c r="F78" s="18">
        <v>624.96</v>
      </c>
      <c r="G78" s="18">
        <v>0</v>
      </c>
      <c r="H78" s="18">
        <v>0</v>
      </c>
      <c r="I78" s="18">
        <v>0</v>
      </c>
      <c r="J78" s="7"/>
      <c r="K78" s="19"/>
      <c r="L78" s="19"/>
      <c r="M78" s="20"/>
      <c r="N78" s="72"/>
      <c r="O78" s="73"/>
      <c r="P78" s="30">
        <v>2022</v>
      </c>
      <c r="Q78" s="13">
        <f t="shared" ref="Q78:Q141" si="9">R78+S78+T78+U78</f>
        <v>1417.53</v>
      </c>
      <c r="R78" s="85">
        <v>1317.03</v>
      </c>
      <c r="S78" s="85">
        <v>0</v>
      </c>
      <c r="T78" s="85">
        <v>0</v>
      </c>
      <c r="U78" s="130">
        <v>100.5</v>
      </c>
    </row>
    <row r="79" spans="1:21" ht="30" customHeight="1" x14ac:dyDescent="0.2">
      <c r="A79" s="16"/>
      <c r="B79" s="16"/>
      <c r="C79" s="16"/>
      <c r="D79" s="17">
        <v>2023</v>
      </c>
      <c r="E79" s="18">
        <f t="shared" si="8"/>
        <v>0</v>
      </c>
      <c r="F79" s="18">
        <v>0</v>
      </c>
      <c r="G79" s="18">
        <v>0</v>
      </c>
      <c r="H79" s="18">
        <v>0</v>
      </c>
      <c r="I79" s="18">
        <v>0</v>
      </c>
      <c r="J79" s="7"/>
      <c r="K79" s="19"/>
      <c r="L79" s="19"/>
      <c r="M79" s="20"/>
      <c r="N79" s="72"/>
      <c r="O79" s="73"/>
      <c r="P79" s="30">
        <v>2023</v>
      </c>
      <c r="Q79" s="13">
        <f t="shared" si="9"/>
        <v>0</v>
      </c>
      <c r="R79" s="85">
        <v>0</v>
      </c>
      <c r="S79" s="85">
        <v>0</v>
      </c>
      <c r="T79" s="85">
        <v>0</v>
      </c>
      <c r="U79" s="85">
        <v>0</v>
      </c>
    </row>
    <row r="80" spans="1:21" ht="30" customHeight="1" x14ac:dyDescent="0.2">
      <c r="A80" s="16"/>
      <c r="B80" s="16"/>
      <c r="C80" s="16"/>
      <c r="D80" s="17">
        <v>2024</v>
      </c>
      <c r="E80" s="18">
        <f t="shared" si="8"/>
        <v>0</v>
      </c>
      <c r="F80" s="18">
        <v>0</v>
      </c>
      <c r="G80" s="18">
        <v>0</v>
      </c>
      <c r="H80" s="18">
        <v>0</v>
      </c>
      <c r="I80" s="18">
        <v>0</v>
      </c>
      <c r="J80" s="7"/>
      <c r="K80" s="19"/>
      <c r="L80" s="19"/>
      <c r="M80" s="20"/>
      <c r="N80" s="72"/>
      <c r="O80" s="73"/>
      <c r="P80" s="30">
        <v>2024</v>
      </c>
      <c r="Q80" s="13">
        <f t="shared" si="9"/>
        <v>0</v>
      </c>
      <c r="R80" s="85">
        <v>0</v>
      </c>
      <c r="S80" s="85">
        <v>0</v>
      </c>
      <c r="T80" s="85">
        <v>0</v>
      </c>
      <c r="U80" s="85">
        <v>0</v>
      </c>
    </row>
    <row r="81" spans="1:21" ht="30" customHeight="1" x14ac:dyDescent="0.2">
      <c r="A81" s="23"/>
      <c r="B81" s="23"/>
      <c r="C81" s="23"/>
      <c r="D81" s="17">
        <v>2025</v>
      </c>
      <c r="E81" s="18">
        <f t="shared" si="8"/>
        <v>0</v>
      </c>
      <c r="F81" s="18">
        <v>0</v>
      </c>
      <c r="G81" s="18">
        <v>0</v>
      </c>
      <c r="H81" s="18">
        <v>0</v>
      </c>
      <c r="I81" s="18">
        <v>0</v>
      </c>
      <c r="J81" s="24"/>
      <c r="K81" s="25"/>
      <c r="L81" s="25"/>
      <c r="M81" s="26"/>
      <c r="N81" s="74"/>
      <c r="O81" s="75"/>
      <c r="P81" s="30">
        <v>2025</v>
      </c>
      <c r="Q81" s="13">
        <f t="shared" si="9"/>
        <v>0</v>
      </c>
      <c r="R81" s="85">
        <v>0</v>
      </c>
      <c r="S81" s="85">
        <v>0</v>
      </c>
      <c r="T81" s="85">
        <v>0</v>
      </c>
      <c r="U81" s="85">
        <v>0</v>
      </c>
    </row>
    <row r="82" spans="1:21" s="15" customFormat="1" ht="23.25" customHeight="1" x14ac:dyDescent="0.2">
      <c r="A82" s="27" t="s">
        <v>27</v>
      </c>
      <c r="B82" s="76" t="s">
        <v>291</v>
      </c>
      <c r="C82" s="34" t="s">
        <v>44</v>
      </c>
      <c r="D82" s="17" t="s">
        <v>3</v>
      </c>
      <c r="E82" s="18">
        <f>SUM(E83:E87)</f>
        <v>34298</v>
      </c>
      <c r="F82" s="18">
        <f>SUM(F83:F87)</f>
        <v>0</v>
      </c>
      <c r="G82" s="18">
        <f>SUM(G83:G87)</f>
        <v>0</v>
      </c>
      <c r="H82" s="18">
        <f>SUM(H83:H87)</f>
        <v>0</v>
      </c>
      <c r="I82" s="18">
        <f>SUM(I83:I87)</f>
        <v>34298</v>
      </c>
      <c r="J82" s="32" t="s">
        <v>179</v>
      </c>
      <c r="K82" s="34" t="s">
        <v>159</v>
      </c>
      <c r="L82" s="34" t="s">
        <v>154</v>
      </c>
      <c r="M82" s="35" t="s">
        <v>263</v>
      </c>
      <c r="N82" s="82" t="s">
        <v>308</v>
      </c>
      <c r="O82" s="71"/>
      <c r="P82" s="30" t="s">
        <v>3</v>
      </c>
      <c r="Q82" s="13">
        <f t="shared" si="9"/>
        <v>9370.58</v>
      </c>
      <c r="R82" s="13">
        <f>SUM(R83:R87)</f>
        <v>0</v>
      </c>
      <c r="S82" s="13">
        <f>SUM(S83:S87)</f>
        <v>0</v>
      </c>
      <c r="T82" s="13">
        <f>SUM(T83:T87)</f>
        <v>0</v>
      </c>
      <c r="U82" s="13">
        <f>SUM(U83:U87)</f>
        <v>9370.58</v>
      </c>
    </row>
    <row r="83" spans="1:21" s="15" customFormat="1" ht="23.25" customHeight="1" x14ac:dyDescent="0.2">
      <c r="A83" s="16"/>
      <c r="B83" s="16"/>
      <c r="C83" s="16"/>
      <c r="D83" s="17">
        <v>2021</v>
      </c>
      <c r="E83" s="18">
        <f>SUM(F83:I83)</f>
        <v>34298</v>
      </c>
      <c r="F83" s="18">
        <v>0</v>
      </c>
      <c r="G83" s="18">
        <v>0</v>
      </c>
      <c r="H83" s="18">
        <v>0</v>
      </c>
      <c r="I83" s="18">
        <v>34298</v>
      </c>
      <c r="J83" s="7"/>
      <c r="K83" s="19"/>
      <c r="L83" s="19"/>
      <c r="M83" s="20"/>
      <c r="N83" s="72"/>
      <c r="O83" s="73"/>
      <c r="P83" s="30">
        <v>2021</v>
      </c>
      <c r="Q83" s="13">
        <f t="shared" si="9"/>
        <v>2460.7399999999998</v>
      </c>
      <c r="R83" s="13">
        <v>0</v>
      </c>
      <c r="S83" s="13">
        <v>0</v>
      </c>
      <c r="T83" s="13">
        <v>0</v>
      </c>
      <c r="U83" s="13">
        <v>2460.7399999999998</v>
      </c>
    </row>
    <row r="84" spans="1:21" s="15" customFormat="1" ht="23.25" customHeight="1" x14ac:dyDescent="0.2">
      <c r="A84" s="16"/>
      <c r="B84" s="16"/>
      <c r="C84" s="16"/>
      <c r="D84" s="17">
        <v>2022</v>
      </c>
      <c r="E84" s="18">
        <f t="shared" si="8"/>
        <v>0</v>
      </c>
      <c r="F84" s="18">
        <v>0</v>
      </c>
      <c r="G84" s="18">
        <v>0</v>
      </c>
      <c r="H84" s="18">
        <v>0</v>
      </c>
      <c r="I84" s="18">
        <v>0</v>
      </c>
      <c r="J84" s="7"/>
      <c r="K84" s="19"/>
      <c r="L84" s="19"/>
      <c r="M84" s="20"/>
      <c r="N84" s="72"/>
      <c r="O84" s="73"/>
      <c r="P84" s="30">
        <v>2022</v>
      </c>
      <c r="Q84" s="13">
        <f t="shared" si="9"/>
        <v>6909.84</v>
      </c>
      <c r="R84" s="13">
        <v>0</v>
      </c>
      <c r="S84" s="13">
        <v>0</v>
      </c>
      <c r="T84" s="13">
        <v>0</v>
      </c>
      <c r="U84" s="13">
        <v>6909.84</v>
      </c>
    </row>
    <row r="85" spans="1:21" s="15" customFormat="1" ht="23.25" customHeight="1" x14ac:dyDescent="0.2">
      <c r="A85" s="16"/>
      <c r="B85" s="16"/>
      <c r="C85" s="16"/>
      <c r="D85" s="17">
        <v>2023</v>
      </c>
      <c r="E85" s="18">
        <f t="shared" si="8"/>
        <v>0</v>
      </c>
      <c r="F85" s="18">
        <v>0</v>
      </c>
      <c r="G85" s="18">
        <v>0</v>
      </c>
      <c r="H85" s="18">
        <v>0</v>
      </c>
      <c r="I85" s="18">
        <v>0</v>
      </c>
      <c r="J85" s="7"/>
      <c r="K85" s="19"/>
      <c r="L85" s="19"/>
      <c r="M85" s="20"/>
      <c r="N85" s="72"/>
      <c r="O85" s="73"/>
      <c r="P85" s="30">
        <v>2023</v>
      </c>
      <c r="Q85" s="13">
        <f t="shared" si="9"/>
        <v>0</v>
      </c>
      <c r="R85" s="13">
        <v>0</v>
      </c>
      <c r="S85" s="13">
        <v>0</v>
      </c>
      <c r="T85" s="13">
        <v>0</v>
      </c>
      <c r="U85" s="13">
        <v>0</v>
      </c>
    </row>
    <row r="86" spans="1:21" s="15" customFormat="1" ht="45" customHeight="1" x14ac:dyDescent="0.2">
      <c r="A86" s="16"/>
      <c r="B86" s="16"/>
      <c r="C86" s="16"/>
      <c r="D86" s="17">
        <v>2024</v>
      </c>
      <c r="E86" s="18">
        <f t="shared" si="8"/>
        <v>0</v>
      </c>
      <c r="F86" s="18">
        <v>0</v>
      </c>
      <c r="G86" s="18">
        <v>0</v>
      </c>
      <c r="H86" s="18">
        <v>0</v>
      </c>
      <c r="I86" s="18">
        <v>0</v>
      </c>
      <c r="J86" s="7"/>
      <c r="K86" s="19"/>
      <c r="L86" s="19"/>
      <c r="M86" s="20"/>
      <c r="N86" s="72"/>
      <c r="O86" s="73"/>
      <c r="P86" s="30">
        <v>2024</v>
      </c>
      <c r="Q86" s="13">
        <f t="shared" si="9"/>
        <v>0</v>
      </c>
      <c r="R86" s="13">
        <v>0</v>
      </c>
      <c r="S86" s="13">
        <v>0</v>
      </c>
      <c r="T86" s="13">
        <v>0</v>
      </c>
      <c r="U86" s="13">
        <v>0</v>
      </c>
    </row>
    <row r="87" spans="1:21" s="15" customFormat="1" ht="24" customHeight="1" x14ac:dyDescent="0.2">
      <c r="A87" s="23"/>
      <c r="B87" s="23"/>
      <c r="C87" s="23"/>
      <c r="D87" s="17">
        <v>2025</v>
      </c>
      <c r="E87" s="18">
        <f t="shared" si="8"/>
        <v>0</v>
      </c>
      <c r="F87" s="18">
        <v>0</v>
      </c>
      <c r="G87" s="18">
        <v>0</v>
      </c>
      <c r="H87" s="18">
        <v>0</v>
      </c>
      <c r="I87" s="18">
        <v>0</v>
      </c>
      <c r="J87" s="24"/>
      <c r="K87" s="25"/>
      <c r="L87" s="25"/>
      <c r="M87" s="26"/>
      <c r="N87" s="74"/>
      <c r="O87" s="75"/>
      <c r="P87" s="30">
        <v>2025</v>
      </c>
      <c r="Q87" s="13">
        <f t="shared" si="9"/>
        <v>0</v>
      </c>
      <c r="R87" s="13">
        <v>0</v>
      </c>
      <c r="S87" s="13">
        <v>0</v>
      </c>
      <c r="T87" s="13">
        <v>0</v>
      </c>
      <c r="U87" s="13">
        <v>0</v>
      </c>
    </row>
    <row r="88" spans="1:21" s="15" customFormat="1" ht="53.25" customHeight="1" x14ac:dyDescent="0.2">
      <c r="A88" s="27" t="s">
        <v>28</v>
      </c>
      <c r="B88" s="76" t="s">
        <v>292</v>
      </c>
      <c r="C88" s="34" t="s">
        <v>44</v>
      </c>
      <c r="D88" s="17" t="s">
        <v>3</v>
      </c>
      <c r="E88" s="18">
        <f>SUM(E89:E93)</f>
        <v>27467</v>
      </c>
      <c r="F88" s="18">
        <f>SUM(F89:F93)</f>
        <v>0</v>
      </c>
      <c r="G88" s="18">
        <f>SUM(G89:G93)</f>
        <v>0</v>
      </c>
      <c r="H88" s="18">
        <f>SUM(H89:H93)</f>
        <v>0</v>
      </c>
      <c r="I88" s="18">
        <f>SUM(I89:I93)</f>
        <v>27467</v>
      </c>
      <c r="J88" s="32" t="s">
        <v>180</v>
      </c>
      <c r="K88" s="34" t="s">
        <v>160</v>
      </c>
      <c r="L88" s="34" t="s">
        <v>155</v>
      </c>
      <c r="M88" s="35" t="s">
        <v>264</v>
      </c>
      <c r="N88" s="82" t="s">
        <v>309</v>
      </c>
      <c r="O88" s="71"/>
      <c r="P88" s="30" t="s">
        <v>3</v>
      </c>
      <c r="Q88" s="13">
        <f>R88+S88+T88+U88</f>
        <v>26735</v>
      </c>
      <c r="R88" s="13">
        <f>SUM(R89:R93)</f>
        <v>0</v>
      </c>
      <c r="S88" s="13">
        <f>SUM(S89:S93)</f>
        <v>0</v>
      </c>
      <c r="T88" s="13">
        <f>SUM(T89:T93)</f>
        <v>0</v>
      </c>
      <c r="U88" s="13">
        <f>SUM(U89:U93)</f>
        <v>26735</v>
      </c>
    </row>
    <row r="89" spans="1:21" s="15" customFormat="1" ht="55.5" customHeight="1" x14ac:dyDescent="0.2">
      <c r="A89" s="16"/>
      <c r="B89" s="16"/>
      <c r="C89" s="16"/>
      <c r="D89" s="17">
        <v>2021</v>
      </c>
      <c r="E89" s="18">
        <f t="shared" si="8"/>
        <v>27467</v>
      </c>
      <c r="F89" s="18">
        <v>0</v>
      </c>
      <c r="G89" s="18">
        <v>0</v>
      </c>
      <c r="H89" s="18">
        <v>0</v>
      </c>
      <c r="I89" s="18">
        <v>27467</v>
      </c>
      <c r="J89" s="7"/>
      <c r="K89" s="19"/>
      <c r="L89" s="19"/>
      <c r="M89" s="20"/>
      <c r="N89" s="72"/>
      <c r="O89" s="73"/>
      <c r="P89" s="30">
        <v>2021</v>
      </c>
      <c r="Q89" s="13">
        <f t="shared" si="9"/>
        <v>22000</v>
      </c>
      <c r="R89" s="13">
        <v>0</v>
      </c>
      <c r="S89" s="13">
        <v>0</v>
      </c>
      <c r="T89" s="13">
        <v>0</v>
      </c>
      <c r="U89" s="13">
        <v>22000</v>
      </c>
    </row>
    <row r="90" spans="1:21" s="15" customFormat="1" ht="57" customHeight="1" x14ac:dyDescent="0.2">
      <c r="A90" s="16"/>
      <c r="B90" s="16"/>
      <c r="C90" s="16"/>
      <c r="D90" s="17">
        <v>2022</v>
      </c>
      <c r="E90" s="18">
        <f t="shared" si="8"/>
        <v>0</v>
      </c>
      <c r="F90" s="18">
        <v>0</v>
      </c>
      <c r="G90" s="18">
        <v>0</v>
      </c>
      <c r="H90" s="18">
        <v>0</v>
      </c>
      <c r="I90" s="18">
        <v>0</v>
      </c>
      <c r="J90" s="7"/>
      <c r="K90" s="19"/>
      <c r="L90" s="19"/>
      <c r="M90" s="20"/>
      <c r="N90" s="72"/>
      <c r="O90" s="73"/>
      <c r="P90" s="30">
        <v>2022</v>
      </c>
      <c r="Q90" s="13">
        <f t="shared" si="9"/>
        <v>4735</v>
      </c>
      <c r="R90" s="13">
        <v>0</v>
      </c>
      <c r="S90" s="13">
        <v>0</v>
      </c>
      <c r="T90" s="13">
        <v>0</v>
      </c>
      <c r="U90" s="13">
        <v>4735</v>
      </c>
    </row>
    <row r="91" spans="1:21" s="15" customFormat="1" ht="54" customHeight="1" x14ac:dyDescent="0.2">
      <c r="A91" s="16"/>
      <c r="B91" s="16"/>
      <c r="C91" s="16"/>
      <c r="D91" s="17">
        <v>2023</v>
      </c>
      <c r="E91" s="18">
        <f t="shared" si="8"/>
        <v>0</v>
      </c>
      <c r="F91" s="18">
        <v>0</v>
      </c>
      <c r="G91" s="18">
        <v>0</v>
      </c>
      <c r="H91" s="18">
        <v>0</v>
      </c>
      <c r="I91" s="18">
        <v>0</v>
      </c>
      <c r="J91" s="7"/>
      <c r="K91" s="19"/>
      <c r="L91" s="19"/>
      <c r="M91" s="20"/>
      <c r="N91" s="72"/>
      <c r="O91" s="73"/>
      <c r="P91" s="30">
        <v>2023</v>
      </c>
      <c r="Q91" s="13">
        <f t="shared" si="9"/>
        <v>0</v>
      </c>
      <c r="R91" s="13">
        <v>0</v>
      </c>
      <c r="S91" s="13">
        <v>0</v>
      </c>
      <c r="T91" s="13">
        <v>0</v>
      </c>
      <c r="U91" s="13">
        <v>0</v>
      </c>
    </row>
    <row r="92" spans="1:21" s="15" customFormat="1" ht="54" customHeight="1" x14ac:dyDescent="0.2">
      <c r="A92" s="16"/>
      <c r="B92" s="16"/>
      <c r="C92" s="16"/>
      <c r="D92" s="17">
        <v>2024</v>
      </c>
      <c r="E92" s="18">
        <f t="shared" si="8"/>
        <v>0</v>
      </c>
      <c r="F92" s="18">
        <v>0</v>
      </c>
      <c r="G92" s="18">
        <v>0</v>
      </c>
      <c r="H92" s="18">
        <v>0</v>
      </c>
      <c r="I92" s="18">
        <v>0</v>
      </c>
      <c r="J92" s="7"/>
      <c r="K92" s="19"/>
      <c r="L92" s="19"/>
      <c r="M92" s="20"/>
      <c r="N92" s="72"/>
      <c r="O92" s="73"/>
      <c r="P92" s="30">
        <v>2024</v>
      </c>
      <c r="Q92" s="13">
        <f t="shared" si="9"/>
        <v>0</v>
      </c>
      <c r="R92" s="13">
        <v>0</v>
      </c>
      <c r="S92" s="13">
        <v>0</v>
      </c>
      <c r="T92" s="13">
        <v>0</v>
      </c>
      <c r="U92" s="13">
        <v>0</v>
      </c>
    </row>
    <row r="93" spans="1:21" s="15" customFormat="1" ht="66.75" customHeight="1" x14ac:dyDescent="0.2">
      <c r="A93" s="23"/>
      <c r="B93" s="23"/>
      <c r="C93" s="23"/>
      <c r="D93" s="17">
        <v>2025</v>
      </c>
      <c r="E93" s="18">
        <f t="shared" si="8"/>
        <v>0</v>
      </c>
      <c r="F93" s="18">
        <v>0</v>
      </c>
      <c r="G93" s="18">
        <v>0</v>
      </c>
      <c r="H93" s="18">
        <v>0</v>
      </c>
      <c r="I93" s="18">
        <v>0</v>
      </c>
      <c r="J93" s="24"/>
      <c r="K93" s="25"/>
      <c r="L93" s="25"/>
      <c r="M93" s="26"/>
      <c r="N93" s="74"/>
      <c r="O93" s="75"/>
      <c r="P93" s="30">
        <v>2025</v>
      </c>
      <c r="Q93" s="13">
        <f t="shared" si="9"/>
        <v>0</v>
      </c>
      <c r="R93" s="13">
        <v>0</v>
      </c>
      <c r="S93" s="13">
        <v>0</v>
      </c>
      <c r="T93" s="13">
        <v>0</v>
      </c>
      <c r="U93" s="13">
        <v>0</v>
      </c>
    </row>
    <row r="94" spans="1:21" s="15" customFormat="1" ht="26.25" customHeight="1" x14ac:dyDescent="0.2">
      <c r="A94" s="27" t="s">
        <v>29</v>
      </c>
      <c r="B94" s="76" t="s">
        <v>293</v>
      </c>
      <c r="C94" s="34" t="s">
        <v>44</v>
      </c>
      <c r="D94" s="17" t="s">
        <v>3</v>
      </c>
      <c r="E94" s="18">
        <f>SUM(E95:E99)</f>
        <v>43500</v>
      </c>
      <c r="F94" s="18">
        <f>SUM(F95:F99)</f>
        <v>0</v>
      </c>
      <c r="G94" s="18">
        <f>SUM(G95:G99)</f>
        <v>0</v>
      </c>
      <c r="H94" s="18">
        <f>SUM(H95:H99)</f>
        <v>0</v>
      </c>
      <c r="I94" s="18">
        <f>SUM(I95:I99)</f>
        <v>43500</v>
      </c>
      <c r="J94" s="32" t="s">
        <v>181</v>
      </c>
      <c r="K94" s="34" t="s">
        <v>161</v>
      </c>
      <c r="L94" s="34" t="s">
        <v>155</v>
      </c>
      <c r="M94" s="35" t="s">
        <v>269</v>
      </c>
      <c r="N94" s="70" t="s">
        <v>310</v>
      </c>
      <c r="O94" s="71"/>
      <c r="P94" s="30" t="s">
        <v>3</v>
      </c>
      <c r="Q94" s="13">
        <f t="shared" si="9"/>
        <v>15225</v>
      </c>
      <c r="R94" s="13">
        <f>SUM(R95:R99)</f>
        <v>0</v>
      </c>
      <c r="S94" s="13">
        <f>SUM(S95:S99)</f>
        <v>0</v>
      </c>
      <c r="T94" s="13">
        <f>SUM(T95:T99)</f>
        <v>0</v>
      </c>
      <c r="U94" s="13">
        <f>SUM(U95:U99)</f>
        <v>15225</v>
      </c>
    </row>
    <row r="95" spans="1:21" s="15" customFormat="1" ht="29.25" customHeight="1" x14ac:dyDescent="0.2">
      <c r="A95" s="16"/>
      <c r="B95" s="16"/>
      <c r="C95" s="16"/>
      <c r="D95" s="17">
        <v>2021</v>
      </c>
      <c r="E95" s="18">
        <f t="shared" si="8"/>
        <v>43500</v>
      </c>
      <c r="F95" s="18">
        <v>0</v>
      </c>
      <c r="G95" s="18">
        <v>0</v>
      </c>
      <c r="H95" s="18">
        <v>0</v>
      </c>
      <c r="I95" s="18">
        <v>43500</v>
      </c>
      <c r="J95" s="7"/>
      <c r="K95" s="19"/>
      <c r="L95" s="19"/>
      <c r="M95" s="20"/>
      <c r="N95" s="72"/>
      <c r="O95" s="73"/>
      <c r="P95" s="30">
        <v>2021</v>
      </c>
      <c r="Q95" s="13">
        <f t="shared" si="9"/>
        <v>19440</v>
      </c>
      <c r="R95" s="13">
        <v>0</v>
      </c>
      <c r="S95" s="13">
        <v>0</v>
      </c>
      <c r="T95" s="13">
        <v>0</v>
      </c>
      <c r="U95" s="13">
        <v>19440</v>
      </c>
    </row>
    <row r="96" spans="1:21" s="15" customFormat="1" ht="51.75" customHeight="1" x14ac:dyDescent="0.2">
      <c r="A96" s="16"/>
      <c r="B96" s="16"/>
      <c r="C96" s="16"/>
      <c r="D96" s="17">
        <v>2022</v>
      </c>
      <c r="E96" s="18">
        <v>0</v>
      </c>
      <c r="F96" s="18">
        <v>0</v>
      </c>
      <c r="G96" s="18">
        <v>0</v>
      </c>
      <c r="H96" s="18">
        <v>0</v>
      </c>
      <c r="I96" s="18">
        <v>0</v>
      </c>
      <c r="J96" s="7"/>
      <c r="K96" s="19"/>
      <c r="L96" s="19"/>
      <c r="M96" s="20"/>
      <c r="N96" s="72"/>
      <c r="O96" s="73"/>
      <c r="P96" s="30">
        <v>2022</v>
      </c>
      <c r="Q96" s="13">
        <f t="shared" si="9"/>
        <v>-4215</v>
      </c>
      <c r="R96" s="13">
        <v>0</v>
      </c>
      <c r="S96" s="13">
        <v>0</v>
      </c>
      <c r="T96" s="13">
        <v>0</v>
      </c>
      <c r="U96" s="13">
        <v>-4215</v>
      </c>
    </row>
    <row r="97" spans="1:21" s="15" customFormat="1" ht="51" customHeight="1" x14ac:dyDescent="0.2">
      <c r="A97" s="16"/>
      <c r="B97" s="16"/>
      <c r="C97" s="16"/>
      <c r="D97" s="17">
        <v>2023</v>
      </c>
      <c r="E97" s="18">
        <v>0</v>
      </c>
      <c r="F97" s="18">
        <v>0</v>
      </c>
      <c r="G97" s="18">
        <v>0</v>
      </c>
      <c r="H97" s="18">
        <v>0</v>
      </c>
      <c r="I97" s="18">
        <v>0</v>
      </c>
      <c r="J97" s="7"/>
      <c r="K97" s="19"/>
      <c r="L97" s="19"/>
      <c r="M97" s="20"/>
      <c r="N97" s="72"/>
      <c r="O97" s="73"/>
      <c r="P97" s="30">
        <v>2023</v>
      </c>
      <c r="Q97" s="13">
        <f t="shared" si="9"/>
        <v>0</v>
      </c>
      <c r="R97" s="13">
        <v>0</v>
      </c>
      <c r="S97" s="13">
        <v>0</v>
      </c>
      <c r="T97" s="13">
        <v>0</v>
      </c>
      <c r="U97" s="13">
        <v>0</v>
      </c>
    </row>
    <row r="98" spans="1:21" s="15" customFormat="1" ht="58.5" customHeight="1" x14ac:dyDescent="0.2">
      <c r="A98" s="16"/>
      <c r="B98" s="16"/>
      <c r="C98" s="16"/>
      <c r="D98" s="17">
        <v>2024</v>
      </c>
      <c r="E98" s="18">
        <v>0</v>
      </c>
      <c r="F98" s="18">
        <v>0</v>
      </c>
      <c r="G98" s="18">
        <v>0</v>
      </c>
      <c r="H98" s="18">
        <v>0</v>
      </c>
      <c r="I98" s="18">
        <v>0</v>
      </c>
      <c r="J98" s="7"/>
      <c r="K98" s="19"/>
      <c r="L98" s="19"/>
      <c r="M98" s="20"/>
      <c r="N98" s="72"/>
      <c r="O98" s="73"/>
      <c r="P98" s="30">
        <v>2024</v>
      </c>
      <c r="Q98" s="13">
        <f t="shared" si="9"/>
        <v>0</v>
      </c>
      <c r="R98" s="13">
        <v>0</v>
      </c>
      <c r="S98" s="13">
        <v>0</v>
      </c>
      <c r="T98" s="13">
        <v>0</v>
      </c>
      <c r="U98" s="13">
        <v>0</v>
      </c>
    </row>
    <row r="99" spans="1:21" s="15" customFormat="1" ht="62.25" customHeight="1" x14ac:dyDescent="0.2">
      <c r="A99" s="23"/>
      <c r="B99" s="23"/>
      <c r="C99" s="23"/>
      <c r="D99" s="17">
        <v>2025</v>
      </c>
      <c r="E99" s="18">
        <v>0</v>
      </c>
      <c r="F99" s="18">
        <v>0</v>
      </c>
      <c r="G99" s="18">
        <v>0</v>
      </c>
      <c r="H99" s="18">
        <v>0</v>
      </c>
      <c r="I99" s="18">
        <v>0</v>
      </c>
      <c r="J99" s="24"/>
      <c r="K99" s="25"/>
      <c r="L99" s="25"/>
      <c r="M99" s="26"/>
      <c r="N99" s="74"/>
      <c r="O99" s="75"/>
      <c r="P99" s="30">
        <v>2025</v>
      </c>
      <c r="Q99" s="13">
        <f t="shared" si="9"/>
        <v>0</v>
      </c>
      <c r="R99" s="13">
        <v>0</v>
      </c>
      <c r="S99" s="13">
        <v>0</v>
      </c>
      <c r="T99" s="13">
        <v>0</v>
      </c>
      <c r="U99" s="13">
        <v>0</v>
      </c>
    </row>
    <row r="100" spans="1:21" s="15" customFormat="1" ht="67.5" customHeight="1" x14ac:dyDescent="0.2">
      <c r="A100" s="27" t="s">
        <v>136</v>
      </c>
      <c r="B100" s="76" t="s">
        <v>294</v>
      </c>
      <c r="C100" s="34">
        <v>2021</v>
      </c>
      <c r="D100" s="17" t="s">
        <v>3</v>
      </c>
      <c r="E100" s="18">
        <f>SUM(E101:E105)</f>
        <v>5232</v>
      </c>
      <c r="F100" s="18">
        <f>SUM(F101:F105)</f>
        <v>0</v>
      </c>
      <c r="G100" s="18">
        <f>SUM(G101:G105)</f>
        <v>0</v>
      </c>
      <c r="H100" s="18">
        <f>SUM(H101:H105)</f>
        <v>0</v>
      </c>
      <c r="I100" s="18">
        <f>SUM(I101:I105)</f>
        <v>5232</v>
      </c>
      <c r="J100" s="32" t="s">
        <v>182</v>
      </c>
      <c r="K100" s="34" t="s">
        <v>105</v>
      </c>
      <c r="L100" s="34" t="s">
        <v>148</v>
      </c>
      <c r="M100" s="35" t="s">
        <v>183</v>
      </c>
      <c r="N100" s="82" t="s">
        <v>297</v>
      </c>
      <c r="O100" s="71"/>
      <c r="P100" s="30" t="s">
        <v>3</v>
      </c>
      <c r="Q100" s="13">
        <f t="shared" si="9"/>
        <v>5231.8</v>
      </c>
      <c r="R100" s="13">
        <f>SUM(R101:R105)</f>
        <v>0</v>
      </c>
      <c r="S100" s="13">
        <f>SUM(S101:S105)</f>
        <v>0</v>
      </c>
      <c r="T100" s="13">
        <f>SUM(T101:T105)</f>
        <v>0</v>
      </c>
      <c r="U100" s="13">
        <f>SUM(U101:U105)</f>
        <v>5231.8</v>
      </c>
    </row>
    <row r="101" spans="1:21" s="15" customFormat="1" ht="19.5" customHeight="1" x14ac:dyDescent="0.2">
      <c r="A101" s="16"/>
      <c r="B101" s="16"/>
      <c r="C101" s="16"/>
      <c r="D101" s="17">
        <v>2021</v>
      </c>
      <c r="E101" s="18">
        <f>SUM(F101:I101)</f>
        <v>5232</v>
      </c>
      <c r="F101" s="18">
        <v>0</v>
      </c>
      <c r="G101" s="18">
        <v>0</v>
      </c>
      <c r="H101" s="18">
        <v>0</v>
      </c>
      <c r="I101" s="18">
        <v>5232</v>
      </c>
      <c r="J101" s="7"/>
      <c r="K101" s="19"/>
      <c r="L101" s="19"/>
      <c r="M101" s="20"/>
      <c r="N101" s="72"/>
      <c r="O101" s="73"/>
      <c r="P101" s="30">
        <v>2021</v>
      </c>
      <c r="Q101" s="13">
        <f t="shared" si="9"/>
        <v>5231.8</v>
      </c>
      <c r="R101" s="13">
        <v>0</v>
      </c>
      <c r="S101" s="13">
        <v>0</v>
      </c>
      <c r="T101" s="13">
        <v>0</v>
      </c>
      <c r="U101" s="13">
        <v>5231.8</v>
      </c>
    </row>
    <row r="102" spans="1:21" s="15" customFormat="1" ht="19.5" customHeight="1" x14ac:dyDescent="0.2">
      <c r="A102" s="16"/>
      <c r="B102" s="16"/>
      <c r="C102" s="16"/>
      <c r="D102" s="17">
        <v>2022</v>
      </c>
      <c r="E102" s="18">
        <v>0</v>
      </c>
      <c r="F102" s="18">
        <v>0</v>
      </c>
      <c r="G102" s="18">
        <v>0</v>
      </c>
      <c r="H102" s="18">
        <v>0</v>
      </c>
      <c r="I102" s="18">
        <v>0</v>
      </c>
      <c r="J102" s="7"/>
      <c r="K102" s="19"/>
      <c r="L102" s="19"/>
      <c r="M102" s="20"/>
      <c r="N102" s="72"/>
      <c r="O102" s="73"/>
      <c r="P102" s="30">
        <v>2022</v>
      </c>
      <c r="Q102" s="13">
        <f t="shared" si="9"/>
        <v>0</v>
      </c>
      <c r="R102" s="13">
        <v>0</v>
      </c>
      <c r="S102" s="13">
        <v>0</v>
      </c>
      <c r="T102" s="13">
        <v>0</v>
      </c>
      <c r="U102" s="13">
        <v>0</v>
      </c>
    </row>
    <row r="103" spans="1:21" s="15" customFormat="1" ht="19.5" customHeight="1" x14ac:dyDescent="0.2">
      <c r="A103" s="16"/>
      <c r="B103" s="16"/>
      <c r="C103" s="16"/>
      <c r="D103" s="17">
        <v>2023</v>
      </c>
      <c r="E103" s="18">
        <v>0</v>
      </c>
      <c r="F103" s="18">
        <v>0</v>
      </c>
      <c r="G103" s="18">
        <v>0</v>
      </c>
      <c r="H103" s="18">
        <v>0</v>
      </c>
      <c r="I103" s="18">
        <v>0</v>
      </c>
      <c r="J103" s="7"/>
      <c r="K103" s="19"/>
      <c r="L103" s="19"/>
      <c r="M103" s="20"/>
      <c r="N103" s="72"/>
      <c r="O103" s="73"/>
      <c r="P103" s="30">
        <v>2023</v>
      </c>
      <c r="Q103" s="13">
        <f t="shared" si="9"/>
        <v>0</v>
      </c>
      <c r="R103" s="13">
        <v>0</v>
      </c>
      <c r="S103" s="13">
        <v>0</v>
      </c>
      <c r="T103" s="13">
        <v>0</v>
      </c>
      <c r="U103" s="13">
        <v>0</v>
      </c>
    </row>
    <row r="104" spans="1:21" s="15" customFormat="1" ht="19.5" customHeight="1" x14ac:dyDescent="0.2">
      <c r="A104" s="16"/>
      <c r="B104" s="16"/>
      <c r="C104" s="16"/>
      <c r="D104" s="17">
        <v>2024</v>
      </c>
      <c r="E104" s="18">
        <v>0</v>
      </c>
      <c r="F104" s="18">
        <v>0</v>
      </c>
      <c r="G104" s="18">
        <v>0</v>
      </c>
      <c r="H104" s="18">
        <v>0</v>
      </c>
      <c r="I104" s="18">
        <v>0</v>
      </c>
      <c r="J104" s="7"/>
      <c r="K104" s="19"/>
      <c r="L104" s="19"/>
      <c r="M104" s="20"/>
      <c r="N104" s="72"/>
      <c r="O104" s="73"/>
      <c r="P104" s="30">
        <v>2024</v>
      </c>
      <c r="Q104" s="13">
        <f t="shared" si="9"/>
        <v>0</v>
      </c>
      <c r="R104" s="13">
        <v>0</v>
      </c>
      <c r="S104" s="13">
        <v>0</v>
      </c>
      <c r="T104" s="13">
        <v>0</v>
      </c>
      <c r="U104" s="13">
        <v>0</v>
      </c>
    </row>
    <row r="105" spans="1:21" s="15" customFormat="1" ht="19.5" customHeight="1" x14ac:dyDescent="0.2">
      <c r="A105" s="23"/>
      <c r="B105" s="23"/>
      <c r="C105" s="23"/>
      <c r="D105" s="17">
        <v>2025</v>
      </c>
      <c r="E105" s="18">
        <v>0</v>
      </c>
      <c r="F105" s="18">
        <v>0</v>
      </c>
      <c r="G105" s="18">
        <v>0</v>
      </c>
      <c r="H105" s="18">
        <v>0</v>
      </c>
      <c r="I105" s="18">
        <v>0</v>
      </c>
      <c r="J105" s="24"/>
      <c r="K105" s="25"/>
      <c r="L105" s="25"/>
      <c r="M105" s="26"/>
      <c r="N105" s="74"/>
      <c r="O105" s="75"/>
      <c r="P105" s="30">
        <v>2025</v>
      </c>
      <c r="Q105" s="13">
        <f t="shared" si="9"/>
        <v>0</v>
      </c>
      <c r="R105" s="13">
        <v>0</v>
      </c>
      <c r="S105" s="13">
        <v>0</v>
      </c>
      <c r="T105" s="13">
        <v>0</v>
      </c>
      <c r="U105" s="13">
        <v>0</v>
      </c>
    </row>
    <row r="106" spans="1:21" s="15" customFormat="1" ht="65.25" customHeight="1" x14ac:dyDescent="0.2">
      <c r="A106" s="27" t="s">
        <v>30</v>
      </c>
      <c r="B106" s="76" t="s">
        <v>295</v>
      </c>
      <c r="C106" s="34" t="s">
        <v>119</v>
      </c>
      <c r="D106" s="17" t="s">
        <v>3</v>
      </c>
      <c r="E106" s="18">
        <f>E107+E108+E109+E110+E111</f>
        <v>29400</v>
      </c>
      <c r="F106" s="18">
        <f>F107+F108+F109+F110+F111</f>
        <v>0</v>
      </c>
      <c r="G106" s="18">
        <f>G107+G108+G109+G110+G111</f>
        <v>0</v>
      </c>
      <c r="H106" s="18">
        <f>H107+H108+H109+H110+H111</f>
        <v>0</v>
      </c>
      <c r="I106" s="18">
        <f>I107+I108+I109+I110+I111</f>
        <v>29400</v>
      </c>
      <c r="J106" s="32" t="s">
        <v>274</v>
      </c>
      <c r="K106" s="34" t="s">
        <v>91</v>
      </c>
      <c r="L106" s="34" t="s">
        <v>155</v>
      </c>
      <c r="M106" s="35" t="s">
        <v>255</v>
      </c>
      <c r="N106" s="82" t="s">
        <v>296</v>
      </c>
      <c r="O106" s="71"/>
      <c r="P106" s="30" t="s">
        <v>3</v>
      </c>
      <c r="Q106" s="13">
        <f t="shared" si="9"/>
        <v>83800</v>
      </c>
      <c r="R106" s="13">
        <f>SUM(R107:R111)</f>
        <v>0</v>
      </c>
      <c r="S106" s="13">
        <f>SUM(S107:S111)</f>
        <v>0</v>
      </c>
      <c r="T106" s="13">
        <f>SUM(T107:T111)</f>
        <v>0</v>
      </c>
      <c r="U106" s="13">
        <f>SUM(U107:U111)</f>
        <v>83800</v>
      </c>
    </row>
    <row r="107" spans="1:21" s="15" customFormat="1" ht="45.75" customHeight="1" x14ac:dyDescent="0.2">
      <c r="A107" s="16"/>
      <c r="B107" s="16"/>
      <c r="C107" s="16"/>
      <c r="D107" s="17">
        <v>2021</v>
      </c>
      <c r="E107" s="18">
        <f>F107+H107+I107</f>
        <v>0</v>
      </c>
      <c r="F107" s="18">
        <v>0</v>
      </c>
      <c r="G107" s="18">
        <v>0</v>
      </c>
      <c r="H107" s="18">
        <v>0</v>
      </c>
      <c r="I107" s="18">
        <v>0</v>
      </c>
      <c r="J107" s="7"/>
      <c r="K107" s="19"/>
      <c r="L107" s="19"/>
      <c r="M107" s="20"/>
      <c r="N107" s="72"/>
      <c r="O107" s="73"/>
      <c r="P107" s="30">
        <v>2021</v>
      </c>
      <c r="Q107" s="13">
        <f t="shared" si="9"/>
        <v>0</v>
      </c>
      <c r="R107" s="13">
        <v>0</v>
      </c>
      <c r="S107" s="13">
        <v>0</v>
      </c>
      <c r="T107" s="13">
        <v>0</v>
      </c>
      <c r="U107" s="13">
        <v>0</v>
      </c>
    </row>
    <row r="108" spans="1:21" s="15" customFormat="1" ht="50.25" customHeight="1" x14ac:dyDescent="0.2">
      <c r="A108" s="16"/>
      <c r="B108" s="16"/>
      <c r="C108" s="16"/>
      <c r="D108" s="17">
        <v>2022</v>
      </c>
      <c r="E108" s="18">
        <f>F108+H108+I108</f>
        <v>0</v>
      </c>
      <c r="F108" s="18">
        <v>0</v>
      </c>
      <c r="G108" s="18">
        <v>0</v>
      </c>
      <c r="H108" s="18">
        <v>0</v>
      </c>
      <c r="I108" s="18">
        <v>0</v>
      </c>
      <c r="J108" s="7"/>
      <c r="K108" s="19"/>
      <c r="L108" s="19"/>
      <c r="M108" s="20"/>
      <c r="N108" s="72"/>
      <c r="O108" s="73"/>
      <c r="P108" s="30">
        <v>2022</v>
      </c>
      <c r="Q108" s="13">
        <f t="shared" si="9"/>
        <v>0</v>
      </c>
      <c r="R108" s="13">
        <v>0</v>
      </c>
      <c r="S108" s="13">
        <v>0</v>
      </c>
      <c r="T108" s="13">
        <v>0</v>
      </c>
      <c r="U108" s="13">
        <v>0</v>
      </c>
    </row>
    <row r="109" spans="1:21" s="15" customFormat="1" ht="104.25" customHeight="1" x14ac:dyDescent="0.2">
      <c r="A109" s="16"/>
      <c r="B109" s="16"/>
      <c r="C109" s="16"/>
      <c r="D109" s="17">
        <v>2023</v>
      </c>
      <c r="E109" s="18">
        <f>F109+H109+I109</f>
        <v>29400</v>
      </c>
      <c r="F109" s="18">
        <v>0</v>
      </c>
      <c r="G109" s="18">
        <v>0</v>
      </c>
      <c r="H109" s="18">
        <v>0</v>
      </c>
      <c r="I109" s="18">
        <v>29400</v>
      </c>
      <c r="J109" s="7"/>
      <c r="K109" s="19"/>
      <c r="L109" s="19"/>
      <c r="M109" s="20"/>
      <c r="N109" s="72"/>
      <c r="O109" s="73"/>
      <c r="P109" s="30">
        <v>2023</v>
      </c>
      <c r="Q109" s="13">
        <f t="shared" si="9"/>
        <v>70000</v>
      </c>
      <c r="R109" s="13">
        <v>0</v>
      </c>
      <c r="S109" s="13">
        <v>0</v>
      </c>
      <c r="T109" s="13">
        <v>0</v>
      </c>
      <c r="U109" s="13">
        <v>70000</v>
      </c>
    </row>
    <row r="110" spans="1:21" s="15" customFormat="1" ht="117.75" customHeight="1" x14ac:dyDescent="0.2">
      <c r="A110" s="16"/>
      <c r="B110" s="16"/>
      <c r="C110" s="16"/>
      <c r="D110" s="17">
        <v>2024</v>
      </c>
      <c r="E110" s="18">
        <f>F110+H110+I110</f>
        <v>0</v>
      </c>
      <c r="F110" s="18">
        <v>0</v>
      </c>
      <c r="G110" s="18">
        <v>0</v>
      </c>
      <c r="H110" s="18">
        <v>0</v>
      </c>
      <c r="I110" s="18">
        <v>0</v>
      </c>
      <c r="J110" s="7"/>
      <c r="K110" s="19"/>
      <c r="L110" s="19"/>
      <c r="M110" s="20"/>
      <c r="N110" s="72"/>
      <c r="O110" s="73"/>
      <c r="P110" s="30">
        <v>2024</v>
      </c>
      <c r="Q110" s="13">
        <f t="shared" si="9"/>
        <v>13800</v>
      </c>
      <c r="R110" s="13">
        <v>0</v>
      </c>
      <c r="S110" s="13">
        <v>0</v>
      </c>
      <c r="T110" s="13">
        <v>0</v>
      </c>
      <c r="U110" s="13">
        <v>13800</v>
      </c>
    </row>
    <row r="111" spans="1:21" s="15" customFormat="1" ht="90.75" customHeight="1" x14ac:dyDescent="0.2">
      <c r="A111" s="23"/>
      <c r="B111" s="23"/>
      <c r="C111" s="23"/>
      <c r="D111" s="17">
        <v>2025</v>
      </c>
      <c r="E111" s="18">
        <f>F111+H111+I111</f>
        <v>0</v>
      </c>
      <c r="F111" s="18">
        <v>0</v>
      </c>
      <c r="G111" s="18">
        <v>0</v>
      </c>
      <c r="H111" s="18">
        <v>0</v>
      </c>
      <c r="I111" s="18">
        <v>0</v>
      </c>
      <c r="J111" s="24"/>
      <c r="K111" s="25"/>
      <c r="L111" s="25"/>
      <c r="M111" s="26"/>
      <c r="N111" s="74"/>
      <c r="O111" s="75"/>
      <c r="P111" s="86">
        <v>2025</v>
      </c>
      <c r="Q111" s="13">
        <f t="shared" si="9"/>
        <v>0</v>
      </c>
      <c r="R111" s="13">
        <v>0</v>
      </c>
      <c r="S111" s="13">
        <v>0</v>
      </c>
      <c r="T111" s="13">
        <v>0</v>
      </c>
      <c r="U111" s="13">
        <v>0</v>
      </c>
    </row>
    <row r="112" spans="1:21" s="5" customFormat="1" ht="23.25" customHeight="1" x14ac:dyDescent="0.2">
      <c r="A112" s="27" t="s">
        <v>31</v>
      </c>
      <c r="B112" s="76" t="s">
        <v>311</v>
      </c>
      <c r="C112" s="34" t="s">
        <v>119</v>
      </c>
      <c r="D112" s="17" t="s">
        <v>3</v>
      </c>
      <c r="E112" s="18">
        <f>E113+E114+E115+E116+E117</f>
        <v>0</v>
      </c>
      <c r="F112" s="18">
        <f>F113+F114+F115+F116+F117</f>
        <v>0</v>
      </c>
      <c r="G112" s="18">
        <f>G113+G114+G115+G116+G117</f>
        <v>0</v>
      </c>
      <c r="H112" s="18">
        <f>H113+H114+H115+H116+H117</f>
        <v>0</v>
      </c>
      <c r="I112" s="18">
        <f>I113+I114+I115+I116+I117</f>
        <v>0</v>
      </c>
      <c r="J112" s="32" t="s">
        <v>253</v>
      </c>
      <c r="K112" s="34" t="s">
        <v>91</v>
      </c>
      <c r="L112" s="34" t="s">
        <v>91</v>
      </c>
      <c r="M112" s="35" t="s">
        <v>275</v>
      </c>
      <c r="N112" s="57" t="s">
        <v>312</v>
      </c>
      <c r="O112" s="58"/>
      <c r="P112" s="30" t="s">
        <v>3</v>
      </c>
      <c r="Q112" s="13">
        <f t="shared" si="9"/>
        <v>0</v>
      </c>
      <c r="R112" s="13">
        <f>SUM(R113:R117)</f>
        <v>0</v>
      </c>
      <c r="S112" s="13">
        <f>SUM(S113:S117)</f>
        <v>0</v>
      </c>
      <c r="T112" s="13">
        <f>SUM(T113:T117)</f>
        <v>0</v>
      </c>
      <c r="U112" s="13">
        <f>SUM(U113:U117)</f>
        <v>0</v>
      </c>
    </row>
    <row r="113" spans="1:21" s="5" customFormat="1" ht="23.25" customHeight="1" x14ac:dyDescent="0.2">
      <c r="A113" s="172"/>
      <c r="B113" s="173"/>
      <c r="C113" s="8"/>
      <c r="D113" s="17">
        <v>2021</v>
      </c>
      <c r="E113" s="18">
        <f>F113+G113+H113+I113</f>
        <v>0</v>
      </c>
      <c r="F113" s="18">
        <v>0</v>
      </c>
      <c r="G113" s="18">
        <v>0</v>
      </c>
      <c r="H113" s="18">
        <v>0</v>
      </c>
      <c r="I113" s="18">
        <v>0</v>
      </c>
      <c r="J113" s="7"/>
      <c r="K113" s="19"/>
      <c r="L113" s="19"/>
      <c r="M113" s="174"/>
      <c r="N113" s="56"/>
      <c r="O113" s="59"/>
      <c r="P113" s="30">
        <v>2021</v>
      </c>
      <c r="Q113" s="13">
        <f t="shared" si="9"/>
        <v>0</v>
      </c>
      <c r="R113" s="13">
        <v>0</v>
      </c>
      <c r="S113" s="13">
        <v>0</v>
      </c>
      <c r="T113" s="13">
        <v>0</v>
      </c>
      <c r="U113" s="13">
        <v>0</v>
      </c>
    </row>
    <row r="114" spans="1:21" s="5" customFormat="1" ht="23.25" customHeight="1" x14ac:dyDescent="0.2">
      <c r="A114" s="172"/>
      <c r="B114" s="173"/>
      <c r="C114" s="8"/>
      <c r="D114" s="17">
        <v>2022</v>
      </c>
      <c r="E114" s="18">
        <f>F114+G114+H114+I114</f>
        <v>0</v>
      </c>
      <c r="F114" s="18">
        <v>0</v>
      </c>
      <c r="G114" s="18">
        <v>0</v>
      </c>
      <c r="H114" s="18">
        <v>0</v>
      </c>
      <c r="I114" s="18">
        <v>0</v>
      </c>
      <c r="J114" s="7"/>
      <c r="K114" s="19"/>
      <c r="L114" s="19"/>
      <c r="M114" s="174"/>
      <c r="N114" s="56"/>
      <c r="O114" s="59"/>
      <c r="P114" s="30">
        <v>2022</v>
      </c>
      <c r="Q114" s="13">
        <f t="shared" si="9"/>
        <v>0</v>
      </c>
      <c r="R114" s="13">
        <v>0</v>
      </c>
      <c r="S114" s="13">
        <v>0</v>
      </c>
      <c r="T114" s="13">
        <v>0</v>
      </c>
      <c r="U114" s="13">
        <v>0</v>
      </c>
    </row>
    <row r="115" spans="1:21" s="5" customFormat="1" ht="23.25" customHeight="1" x14ac:dyDescent="0.2">
      <c r="A115" s="172"/>
      <c r="B115" s="173"/>
      <c r="C115" s="8"/>
      <c r="D115" s="17">
        <v>2023</v>
      </c>
      <c r="E115" s="18">
        <f>F115+G115+H115+I115</f>
        <v>0</v>
      </c>
      <c r="F115" s="18">
        <v>0</v>
      </c>
      <c r="G115" s="18">
        <v>0</v>
      </c>
      <c r="H115" s="18">
        <v>0</v>
      </c>
      <c r="I115" s="18">
        <v>0</v>
      </c>
      <c r="J115" s="7"/>
      <c r="K115" s="19"/>
      <c r="L115" s="19"/>
      <c r="M115" s="174"/>
      <c r="N115" s="56"/>
      <c r="O115" s="59"/>
      <c r="P115" s="30">
        <v>2023</v>
      </c>
      <c r="Q115" s="13">
        <f t="shared" si="9"/>
        <v>0</v>
      </c>
      <c r="R115" s="13">
        <v>0</v>
      </c>
      <c r="S115" s="13">
        <v>0</v>
      </c>
      <c r="T115" s="13">
        <v>0</v>
      </c>
      <c r="U115" s="13">
        <v>0</v>
      </c>
    </row>
    <row r="116" spans="1:21" s="5" customFormat="1" ht="23.25" customHeight="1" x14ac:dyDescent="0.2">
      <c r="A116" s="172"/>
      <c r="B116" s="173"/>
      <c r="C116" s="8"/>
      <c r="D116" s="17">
        <v>2024</v>
      </c>
      <c r="E116" s="18">
        <f>F116+G116+H116+I116</f>
        <v>0</v>
      </c>
      <c r="F116" s="18">
        <v>0</v>
      </c>
      <c r="G116" s="18">
        <v>0</v>
      </c>
      <c r="H116" s="18">
        <v>0</v>
      </c>
      <c r="I116" s="18">
        <v>0</v>
      </c>
      <c r="J116" s="7"/>
      <c r="K116" s="19"/>
      <c r="L116" s="19"/>
      <c r="M116" s="174"/>
      <c r="N116" s="56"/>
      <c r="O116" s="59"/>
      <c r="P116" s="30">
        <v>2024</v>
      </c>
      <c r="Q116" s="13">
        <f t="shared" si="9"/>
        <v>0</v>
      </c>
      <c r="R116" s="13">
        <v>0</v>
      </c>
      <c r="S116" s="13">
        <v>0</v>
      </c>
      <c r="T116" s="13">
        <v>0</v>
      </c>
      <c r="U116" s="13">
        <v>0</v>
      </c>
    </row>
    <row r="117" spans="1:21" s="5" customFormat="1" ht="24" customHeight="1" x14ac:dyDescent="0.2">
      <c r="A117" s="172"/>
      <c r="B117" s="173"/>
      <c r="C117" s="8"/>
      <c r="D117" s="17">
        <v>2025</v>
      </c>
      <c r="E117" s="18">
        <f>F117+G117+H117+I117</f>
        <v>0</v>
      </c>
      <c r="F117" s="18">
        <v>0</v>
      </c>
      <c r="G117" s="18">
        <v>0</v>
      </c>
      <c r="H117" s="18">
        <v>0</v>
      </c>
      <c r="I117" s="18">
        <v>0</v>
      </c>
      <c r="J117" s="7"/>
      <c r="K117" s="25"/>
      <c r="L117" s="25"/>
      <c r="M117" s="174"/>
      <c r="N117" s="52"/>
      <c r="O117" s="61"/>
      <c r="P117" s="86">
        <v>2025</v>
      </c>
      <c r="Q117" s="13">
        <f t="shared" si="9"/>
        <v>0</v>
      </c>
      <c r="R117" s="13">
        <v>0</v>
      </c>
      <c r="S117" s="13">
        <v>0</v>
      </c>
      <c r="T117" s="13">
        <v>0</v>
      </c>
      <c r="U117" s="13">
        <v>0</v>
      </c>
    </row>
    <row r="118" spans="1:21" s="15" customFormat="1" ht="28.5" customHeight="1" x14ac:dyDescent="0.2">
      <c r="A118" s="27" t="s">
        <v>32</v>
      </c>
      <c r="B118" s="76" t="s">
        <v>313</v>
      </c>
      <c r="C118" s="34" t="s">
        <v>44</v>
      </c>
      <c r="D118" s="17" t="s">
        <v>3</v>
      </c>
      <c r="E118" s="18">
        <f>SUM(E119:E123)</f>
        <v>3220.95</v>
      </c>
      <c r="F118" s="18">
        <f>SUM(F119:F123)</f>
        <v>0</v>
      </c>
      <c r="G118" s="18">
        <f>SUM(G119:G123)</f>
        <v>0</v>
      </c>
      <c r="H118" s="18">
        <f>SUM(H119:H123)</f>
        <v>0</v>
      </c>
      <c r="I118" s="18">
        <f>SUM(I119:I123)</f>
        <v>3220.95</v>
      </c>
      <c r="J118" s="32" t="s">
        <v>184</v>
      </c>
      <c r="K118" s="34" t="s">
        <v>162</v>
      </c>
      <c r="L118" s="34" t="s">
        <v>148</v>
      </c>
      <c r="M118" s="35" t="s">
        <v>185</v>
      </c>
      <c r="N118" s="82" t="s">
        <v>314</v>
      </c>
      <c r="O118" s="71"/>
      <c r="P118" s="30" t="s">
        <v>3</v>
      </c>
      <c r="Q118" s="13">
        <f t="shared" si="9"/>
        <v>3600</v>
      </c>
      <c r="R118" s="13">
        <f>SUM(R119:R123)</f>
        <v>1000</v>
      </c>
      <c r="S118" s="13">
        <f>SUM(S119:S123)</f>
        <v>0</v>
      </c>
      <c r="T118" s="13">
        <f>SUM(T119:T123)</f>
        <v>0</v>
      </c>
      <c r="U118" s="13">
        <f>SUM(U119:U123)</f>
        <v>2600</v>
      </c>
    </row>
    <row r="119" spans="1:21" s="15" customFormat="1" ht="28.5" customHeight="1" x14ac:dyDescent="0.2">
      <c r="A119" s="16"/>
      <c r="B119" s="16"/>
      <c r="C119" s="16"/>
      <c r="D119" s="17">
        <v>2021</v>
      </c>
      <c r="E119" s="18">
        <f>SUM(F119:I119)</f>
        <v>3220.95</v>
      </c>
      <c r="F119" s="18">
        <v>0</v>
      </c>
      <c r="G119" s="18">
        <v>0</v>
      </c>
      <c r="H119" s="18">
        <v>0</v>
      </c>
      <c r="I119" s="18">
        <v>3220.95</v>
      </c>
      <c r="J119" s="7"/>
      <c r="K119" s="19"/>
      <c r="L119" s="19"/>
      <c r="M119" s="20"/>
      <c r="N119" s="72"/>
      <c r="O119" s="73"/>
      <c r="P119" s="30">
        <v>2021</v>
      </c>
      <c r="Q119" s="13">
        <f t="shared" si="9"/>
        <v>3600</v>
      </c>
      <c r="R119" s="21">
        <v>1000</v>
      </c>
      <c r="S119" s="21">
        <v>0</v>
      </c>
      <c r="T119" s="21">
        <v>0</v>
      </c>
      <c r="U119" s="22">
        <v>2600</v>
      </c>
    </row>
    <row r="120" spans="1:21" s="15" customFormat="1" ht="26.25" customHeight="1" x14ac:dyDescent="0.2">
      <c r="A120" s="16"/>
      <c r="B120" s="16"/>
      <c r="C120" s="16"/>
      <c r="D120" s="17">
        <v>2022</v>
      </c>
      <c r="E120" s="18">
        <v>0</v>
      </c>
      <c r="F120" s="18">
        <v>0</v>
      </c>
      <c r="G120" s="18">
        <v>0</v>
      </c>
      <c r="H120" s="18">
        <v>0</v>
      </c>
      <c r="I120" s="18">
        <v>0</v>
      </c>
      <c r="J120" s="7"/>
      <c r="K120" s="19"/>
      <c r="L120" s="19"/>
      <c r="M120" s="20"/>
      <c r="N120" s="72"/>
      <c r="O120" s="73"/>
      <c r="P120" s="30">
        <v>2022</v>
      </c>
      <c r="Q120" s="13">
        <f t="shared" si="9"/>
        <v>0</v>
      </c>
      <c r="R120" s="13">
        <v>0</v>
      </c>
      <c r="S120" s="13">
        <v>0</v>
      </c>
      <c r="T120" s="13">
        <v>0</v>
      </c>
      <c r="U120" s="13">
        <v>0</v>
      </c>
    </row>
    <row r="121" spans="1:21" s="15" customFormat="1" ht="70.5" customHeight="1" x14ac:dyDescent="0.2">
      <c r="A121" s="16"/>
      <c r="B121" s="16"/>
      <c r="C121" s="16"/>
      <c r="D121" s="17">
        <v>2023</v>
      </c>
      <c r="E121" s="18">
        <v>0</v>
      </c>
      <c r="F121" s="18">
        <v>0</v>
      </c>
      <c r="G121" s="18">
        <v>0</v>
      </c>
      <c r="H121" s="18">
        <v>0</v>
      </c>
      <c r="I121" s="18">
        <v>0</v>
      </c>
      <c r="J121" s="7"/>
      <c r="K121" s="19"/>
      <c r="L121" s="19"/>
      <c r="M121" s="20"/>
      <c r="N121" s="72"/>
      <c r="O121" s="73"/>
      <c r="P121" s="30">
        <v>2023</v>
      </c>
      <c r="Q121" s="13">
        <f t="shared" si="9"/>
        <v>0</v>
      </c>
      <c r="R121" s="13">
        <v>0</v>
      </c>
      <c r="S121" s="13">
        <v>0</v>
      </c>
      <c r="T121" s="13">
        <v>0</v>
      </c>
      <c r="U121" s="13">
        <v>0</v>
      </c>
    </row>
    <row r="122" spans="1:21" s="15" customFormat="1" ht="28.5" customHeight="1" x14ac:dyDescent="0.2">
      <c r="A122" s="16"/>
      <c r="B122" s="16"/>
      <c r="C122" s="16"/>
      <c r="D122" s="17">
        <v>2024</v>
      </c>
      <c r="E122" s="18">
        <v>0</v>
      </c>
      <c r="F122" s="18">
        <v>0</v>
      </c>
      <c r="G122" s="18">
        <v>0</v>
      </c>
      <c r="H122" s="18">
        <v>0</v>
      </c>
      <c r="I122" s="18">
        <v>0</v>
      </c>
      <c r="J122" s="7"/>
      <c r="K122" s="19"/>
      <c r="L122" s="19"/>
      <c r="M122" s="20"/>
      <c r="N122" s="72"/>
      <c r="O122" s="73"/>
      <c r="P122" s="30">
        <v>2024</v>
      </c>
      <c r="Q122" s="13">
        <f t="shared" si="9"/>
        <v>0</v>
      </c>
      <c r="R122" s="13">
        <v>0</v>
      </c>
      <c r="S122" s="13">
        <v>0</v>
      </c>
      <c r="T122" s="13">
        <v>0</v>
      </c>
      <c r="U122" s="13">
        <v>0</v>
      </c>
    </row>
    <row r="123" spans="1:21" s="15" customFormat="1" ht="28.5" customHeight="1" x14ac:dyDescent="0.2">
      <c r="A123" s="23"/>
      <c r="B123" s="23"/>
      <c r="C123" s="23"/>
      <c r="D123" s="17">
        <v>2025</v>
      </c>
      <c r="E123" s="18">
        <v>0</v>
      </c>
      <c r="F123" s="18">
        <v>0</v>
      </c>
      <c r="G123" s="18">
        <v>0</v>
      </c>
      <c r="H123" s="18">
        <v>0</v>
      </c>
      <c r="I123" s="18">
        <v>0</v>
      </c>
      <c r="J123" s="24"/>
      <c r="K123" s="25"/>
      <c r="L123" s="25"/>
      <c r="M123" s="20"/>
      <c r="N123" s="74"/>
      <c r="O123" s="75"/>
      <c r="P123" s="86">
        <v>2025</v>
      </c>
      <c r="Q123" s="13">
        <f t="shared" si="9"/>
        <v>0</v>
      </c>
      <c r="R123" s="13">
        <v>0</v>
      </c>
      <c r="S123" s="13">
        <v>0</v>
      </c>
      <c r="T123" s="13">
        <v>0</v>
      </c>
      <c r="U123" s="13">
        <v>0</v>
      </c>
    </row>
    <row r="124" spans="1:21" s="15" customFormat="1" ht="26.25" customHeight="1" x14ac:dyDescent="0.2">
      <c r="A124" s="27" t="s">
        <v>125</v>
      </c>
      <c r="B124" s="76" t="s">
        <v>315</v>
      </c>
      <c r="C124" s="34">
        <v>2021</v>
      </c>
      <c r="D124" s="17" t="s">
        <v>3</v>
      </c>
      <c r="E124" s="18">
        <f>SUM(E125:E129)</f>
        <v>11725.4</v>
      </c>
      <c r="F124" s="18">
        <f>SUM(F125:F129)</f>
        <v>0</v>
      </c>
      <c r="G124" s="18">
        <f>SUM(G125:G129)</f>
        <v>0</v>
      </c>
      <c r="H124" s="18">
        <f>SUM(H125:H129)</f>
        <v>0</v>
      </c>
      <c r="I124" s="18">
        <f>SUM(I125:I129)</f>
        <v>11725.4</v>
      </c>
      <c r="J124" s="32" t="s">
        <v>187</v>
      </c>
      <c r="K124" s="34" t="s">
        <v>104</v>
      </c>
      <c r="L124" s="77" t="s">
        <v>102</v>
      </c>
      <c r="M124" s="55" t="s">
        <v>186</v>
      </c>
      <c r="N124" s="82" t="s">
        <v>410</v>
      </c>
      <c r="O124" s="71"/>
      <c r="P124" s="30" t="s">
        <v>3</v>
      </c>
      <c r="Q124" s="13">
        <f t="shared" si="9"/>
        <v>9400</v>
      </c>
      <c r="R124" s="13">
        <f>SUM(R125:R129)</f>
        <v>0</v>
      </c>
      <c r="S124" s="13">
        <f>SUM(S125:S129)</f>
        <v>0</v>
      </c>
      <c r="T124" s="13">
        <f>SUM(T125:T129)</f>
        <v>0</v>
      </c>
      <c r="U124" s="13">
        <f>SUM(U125:U129)</f>
        <v>9400</v>
      </c>
    </row>
    <row r="125" spans="1:21" s="15" customFormat="1" ht="24.75" customHeight="1" x14ac:dyDescent="0.2">
      <c r="A125" s="16"/>
      <c r="B125" s="16"/>
      <c r="C125" s="16"/>
      <c r="D125" s="17">
        <v>2021</v>
      </c>
      <c r="E125" s="18">
        <f>SUM(F125:I125)</f>
        <v>11725.4</v>
      </c>
      <c r="F125" s="18">
        <v>0</v>
      </c>
      <c r="G125" s="18">
        <v>0</v>
      </c>
      <c r="H125" s="18">
        <v>0</v>
      </c>
      <c r="I125" s="18">
        <v>11725.4</v>
      </c>
      <c r="J125" s="7"/>
      <c r="K125" s="19"/>
      <c r="L125" s="79"/>
      <c r="M125" s="80"/>
      <c r="N125" s="72"/>
      <c r="O125" s="73"/>
      <c r="P125" s="30">
        <v>2021</v>
      </c>
      <c r="Q125" s="13">
        <f t="shared" si="9"/>
        <v>9400</v>
      </c>
      <c r="R125" s="87">
        <v>0</v>
      </c>
      <c r="S125" s="87">
        <v>0</v>
      </c>
      <c r="T125" s="87">
        <v>0</v>
      </c>
      <c r="U125" s="22">
        <v>9400</v>
      </c>
    </row>
    <row r="126" spans="1:21" s="15" customFormat="1" ht="32.25" customHeight="1" x14ac:dyDescent="0.2">
      <c r="A126" s="16"/>
      <c r="B126" s="16"/>
      <c r="C126" s="16"/>
      <c r="D126" s="17">
        <v>2022</v>
      </c>
      <c r="E126" s="18">
        <v>0</v>
      </c>
      <c r="F126" s="18">
        <v>0</v>
      </c>
      <c r="G126" s="18">
        <v>0</v>
      </c>
      <c r="H126" s="18">
        <v>0</v>
      </c>
      <c r="I126" s="18">
        <v>0</v>
      </c>
      <c r="J126" s="7"/>
      <c r="K126" s="19"/>
      <c r="L126" s="79"/>
      <c r="M126" s="80"/>
      <c r="N126" s="72"/>
      <c r="O126" s="73"/>
      <c r="P126" s="30">
        <v>2022</v>
      </c>
      <c r="Q126" s="13">
        <f t="shared" si="9"/>
        <v>0</v>
      </c>
      <c r="R126" s="13">
        <v>0</v>
      </c>
      <c r="S126" s="13">
        <v>0</v>
      </c>
      <c r="T126" s="13">
        <v>0</v>
      </c>
      <c r="U126" s="13">
        <v>0</v>
      </c>
    </row>
    <row r="127" spans="1:21" s="15" customFormat="1" ht="33" customHeight="1" x14ac:dyDescent="0.2">
      <c r="A127" s="16"/>
      <c r="B127" s="16"/>
      <c r="C127" s="16"/>
      <c r="D127" s="17">
        <v>2023</v>
      </c>
      <c r="E127" s="18">
        <v>0</v>
      </c>
      <c r="F127" s="18">
        <v>0</v>
      </c>
      <c r="G127" s="18">
        <v>0</v>
      </c>
      <c r="H127" s="18">
        <v>0</v>
      </c>
      <c r="I127" s="18">
        <v>0</v>
      </c>
      <c r="J127" s="7"/>
      <c r="K127" s="19"/>
      <c r="L127" s="79"/>
      <c r="M127" s="80"/>
      <c r="N127" s="72"/>
      <c r="O127" s="73"/>
      <c r="P127" s="30">
        <v>2023</v>
      </c>
      <c r="Q127" s="13">
        <f t="shared" si="9"/>
        <v>0</v>
      </c>
      <c r="R127" s="13">
        <v>0</v>
      </c>
      <c r="S127" s="13">
        <v>0</v>
      </c>
      <c r="T127" s="13">
        <v>0</v>
      </c>
      <c r="U127" s="13">
        <v>0</v>
      </c>
    </row>
    <row r="128" spans="1:21" s="15" customFormat="1" ht="30" customHeight="1" x14ac:dyDescent="0.2">
      <c r="A128" s="16"/>
      <c r="B128" s="16"/>
      <c r="C128" s="16"/>
      <c r="D128" s="17">
        <v>2024</v>
      </c>
      <c r="E128" s="18">
        <v>0</v>
      </c>
      <c r="F128" s="18">
        <v>0</v>
      </c>
      <c r="G128" s="18">
        <v>0</v>
      </c>
      <c r="H128" s="18">
        <v>0</v>
      </c>
      <c r="I128" s="18">
        <v>0</v>
      </c>
      <c r="J128" s="7"/>
      <c r="K128" s="19"/>
      <c r="L128" s="79"/>
      <c r="M128" s="80"/>
      <c r="N128" s="72"/>
      <c r="O128" s="73"/>
      <c r="P128" s="30">
        <v>2024</v>
      </c>
      <c r="Q128" s="13">
        <f t="shared" si="9"/>
        <v>0</v>
      </c>
      <c r="R128" s="13">
        <v>0</v>
      </c>
      <c r="S128" s="13">
        <v>0</v>
      </c>
      <c r="T128" s="13">
        <v>0</v>
      </c>
      <c r="U128" s="13">
        <v>0</v>
      </c>
    </row>
    <row r="129" spans="1:21" s="15" customFormat="1" ht="21" customHeight="1" x14ac:dyDescent="0.2">
      <c r="A129" s="23"/>
      <c r="B129" s="23"/>
      <c r="C129" s="23"/>
      <c r="D129" s="17">
        <v>2025</v>
      </c>
      <c r="E129" s="18">
        <v>0</v>
      </c>
      <c r="F129" s="18">
        <v>0</v>
      </c>
      <c r="G129" s="18">
        <v>0</v>
      </c>
      <c r="H129" s="18">
        <v>0</v>
      </c>
      <c r="I129" s="18">
        <v>0</v>
      </c>
      <c r="J129" s="24"/>
      <c r="K129" s="25"/>
      <c r="L129" s="81"/>
      <c r="M129" s="80"/>
      <c r="N129" s="74"/>
      <c r="O129" s="75"/>
      <c r="P129" s="86">
        <v>2025</v>
      </c>
      <c r="Q129" s="13">
        <f t="shared" si="9"/>
        <v>0</v>
      </c>
      <c r="R129" s="13">
        <v>0</v>
      </c>
      <c r="S129" s="13">
        <v>0</v>
      </c>
      <c r="T129" s="13">
        <v>0</v>
      </c>
      <c r="U129" s="13">
        <v>0</v>
      </c>
    </row>
    <row r="130" spans="1:21" s="15" customFormat="1" ht="34.5" customHeight="1" x14ac:dyDescent="0.2">
      <c r="A130" s="27" t="s">
        <v>127</v>
      </c>
      <c r="B130" s="76" t="s">
        <v>316</v>
      </c>
      <c r="C130" s="33" t="s">
        <v>15</v>
      </c>
      <c r="D130" s="30" t="s">
        <v>120</v>
      </c>
      <c r="E130" s="31">
        <f>SUM(E131:E135)</f>
        <v>96000</v>
      </c>
      <c r="F130" s="31">
        <f>SUM(F131:F135)</f>
        <v>0</v>
      </c>
      <c r="G130" s="31">
        <f>SUM(G131:G135)</f>
        <v>0</v>
      </c>
      <c r="H130" s="31">
        <f>SUM(H131:H135)</f>
        <v>0</v>
      </c>
      <c r="I130" s="31">
        <f>SUM(I131:I135)</f>
        <v>96000</v>
      </c>
      <c r="J130" s="32" t="s">
        <v>188</v>
      </c>
      <c r="K130" s="34" t="s">
        <v>124</v>
      </c>
      <c r="L130" s="77" t="s">
        <v>156</v>
      </c>
      <c r="M130" s="55" t="s">
        <v>265</v>
      </c>
      <c r="N130" s="70" t="s">
        <v>317</v>
      </c>
      <c r="O130" s="71"/>
      <c r="P130" s="30" t="s">
        <v>3</v>
      </c>
      <c r="Q130" s="13">
        <f t="shared" si="9"/>
        <v>104507.302</v>
      </c>
      <c r="R130" s="13">
        <f>SUM(R131:R135)</f>
        <v>0</v>
      </c>
      <c r="S130" s="13">
        <f>SUM(S131:S135)</f>
        <v>0</v>
      </c>
      <c r="T130" s="13">
        <f>SUM(T131:T135)</f>
        <v>0</v>
      </c>
      <c r="U130" s="13">
        <f>SUM(U131:U135)</f>
        <v>104507.302</v>
      </c>
    </row>
    <row r="131" spans="1:21" s="15" customFormat="1" ht="42" customHeight="1" x14ac:dyDescent="0.2">
      <c r="A131" s="16"/>
      <c r="B131" s="16"/>
      <c r="C131" s="37"/>
      <c r="D131" s="30">
        <v>2021</v>
      </c>
      <c r="E131" s="31">
        <f>SUM(F131:I131)</f>
        <v>43650</v>
      </c>
      <c r="F131" s="31">
        <v>0</v>
      </c>
      <c r="G131" s="31">
        <v>0</v>
      </c>
      <c r="H131" s="31">
        <v>0</v>
      </c>
      <c r="I131" s="31">
        <v>43650</v>
      </c>
      <c r="J131" s="7"/>
      <c r="K131" s="19"/>
      <c r="L131" s="79"/>
      <c r="M131" s="55"/>
      <c r="N131" s="72"/>
      <c r="O131" s="73"/>
      <c r="P131" s="30">
        <v>2021</v>
      </c>
      <c r="Q131" s="13">
        <f t="shared" si="9"/>
        <v>26135.882000000001</v>
      </c>
      <c r="R131" s="13">
        <v>0</v>
      </c>
      <c r="S131" s="13">
        <v>0</v>
      </c>
      <c r="T131" s="13">
        <v>0</v>
      </c>
      <c r="U131" s="22">
        <v>26135.882000000001</v>
      </c>
    </row>
    <row r="132" spans="1:21" s="15" customFormat="1" ht="19.5" customHeight="1" x14ac:dyDescent="0.2">
      <c r="A132" s="16"/>
      <c r="B132" s="16"/>
      <c r="C132" s="37"/>
      <c r="D132" s="30">
        <v>2022</v>
      </c>
      <c r="E132" s="31">
        <f>SUM(F132:I132)</f>
        <v>30300</v>
      </c>
      <c r="F132" s="31">
        <v>0</v>
      </c>
      <c r="G132" s="31">
        <v>0</v>
      </c>
      <c r="H132" s="31">
        <v>0</v>
      </c>
      <c r="I132" s="31">
        <v>30300</v>
      </c>
      <c r="J132" s="7"/>
      <c r="K132" s="19"/>
      <c r="L132" s="79"/>
      <c r="M132" s="55"/>
      <c r="N132" s="72"/>
      <c r="O132" s="73"/>
      <c r="P132" s="30">
        <v>2022</v>
      </c>
      <c r="Q132" s="13">
        <f t="shared" si="9"/>
        <v>62758.52</v>
      </c>
      <c r="R132" s="13">
        <v>0</v>
      </c>
      <c r="S132" s="13">
        <v>0</v>
      </c>
      <c r="T132" s="13">
        <v>0</v>
      </c>
      <c r="U132" s="22">
        <v>62758.52</v>
      </c>
    </row>
    <row r="133" spans="1:21" s="15" customFormat="1" ht="19.5" customHeight="1" x14ac:dyDescent="0.2">
      <c r="A133" s="16"/>
      <c r="B133" s="16"/>
      <c r="C133" s="37"/>
      <c r="D133" s="30">
        <v>2023</v>
      </c>
      <c r="E133" s="31">
        <f>SUM(F133:I133)</f>
        <v>22050</v>
      </c>
      <c r="F133" s="31">
        <v>0</v>
      </c>
      <c r="G133" s="31">
        <v>0</v>
      </c>
      <c r="H133" s="31">
        <v>0</v>
      </c>
      <c r="I133" s="31">
        <v>22050</v>
      </c>
      <c r="J133" s="7"/>
      <c r="K133" s="19"/>
      <c r="L133" s="79"/>
      <c r="M133" s="55"/>
      <c r="N133" s="72"/>
      <c r="O133" s="73"/>
      <c r="P133" s="30">
        <v>2023</v>
      </c>
      <c r="Q133" s="13">
        <f t="shared" si="9"/>
        <v>15612.9</v>
      </c>
      <c r="R133" s="13">
        <v>0</v>
      </c>
      <c r="S133" s="13">
        <v>0</v>
      </c>
      <c r="T133" s="13">
        <v>0</v>
      </c>
      <c r="U133" s="13">
        <v>15612.9</v>
      </c>
    </row>
    <row r="134" spans="1:21" s="15" customFormat="1" ht="19.5" customHeight="1" x14ac:dyDescent="0.2">
      <c r="A134" s="16"/>
      <c r="B134" s="16"/>
      <c r="C134" s="37"/>
      <c r="D134" s="30">
        <v>2024</v>
      </c>
      <c r="E134" s="31">
        <f>SUM(F134:I134)</f>
        <v>0</v>
      </c>
      <c r="F134" s="31">
        <v>0</v>
      </c>
      <c r="G134" s="31">
        <v>0</v>
      </c>
      <c r="H134" s="31">
        <v>0</v>
      </c>
      <c r="I134" s="31">
        <v>0</v>
      </c>
      <c r="J134" s="7"/>
      <c r="K134" s="19"/>
      <c r="L134" s="79"/>
      <c r="M134" s="55"/>
      <c r="N134" s="72"/>
      <c r="O134" s="73"/>
      <c r="P134" s="30">
        <v>2024</v>
      </c>
      <c r="Q134" s="13">
        <f t="shared" si="9"/>
        <v>0</v>
      </c>
      <c r="R134" s="13">
        <v>0</v>
      </c>
      <c r="S134" s="13">
        <v>0</v>
      </c>
      <c r="T134" s="13">
        <v>0</v>
      </c>
      <c r="U134" s="13">
        <v>0</v>
      </c>
    </row>
    <row r="135" spans="1:21" s="15" customFormat="1" ht="23.25" customHeight="1" x14ac:dyDescent="0.2">
      <c r="A135" s="23"/>
      <c r="B135" s="23"/>
      <c r="C135" s="37"/>
      <c r="D135" s="86">
        <v>2025</v>
      </c>
      <c r="E135" s="88">
        <f>SUM(F135:I135)</f>
        <v>0</v>
      </c>
      <c r="F135" s="31">
        <v>0</v>
      </c>
      <c r="G135" s="31">
        <v>0</v>
      </c>
      <c r="H135" s="31">
        <v>0</v>
      </c>
      <c r="I135" s="88">
        <v>0</v>
      </c>
      <c r="J135" s="24"/>
      <c r="K135" s="19"/>
      <c r="L135" s="81"/>
      <c r="M135" s="55"/>
      <c r="N135" s="74"/>
      <c r="O135" s="75"/>
      <c r="P135" s="86">
        <v>2025</v>
      </c>
      <c r="Q135" s="13">
        <f t="shared" si="9"/>
        <v>0</v>
      </c>
      <c r="R135" s="13">
        <v>0</v>
      </c>
      <c r="S135" s="13">
        <v>0</v>
      </c>
      <c r="T135" s="13">
        <v>0</v>
      </c>
      <c r="U135" s="13">
        <v>0</v>
      </c>
    </row>
    <row r="136" spans="1:21" s="15" customFormat="1" ht="32.25" customHeight="1" x14ac:dyDescent="0.2">
      <c r="A136" s="27" t="s">
        <v>129</v>
      </c>
      <c r="B136" s="76" t="s">
        <v>318</v>
      </c>
      <c r="C136" s="33" t="s">
        <v>44</v>
      </c>
      <c r="D136" s="30" t="s">
        <v>120</v>
      </c>
      <c r="E136" s="31">
        <f>SUM(E137:E141)</f>
        <v>1625</v>
      </c>
      <c r="F136" s="31">
        <f>SUM(F137:F141)</f>
        <v>0</v>
      </c>
      <c r="G136" s="31">
        <f>SUM(G137:G141)</f>
        <v>0</v>
      </c>
      <c r="H136" s="31">
        <f>SUM(H137:H141)</f>
        <v>0</v>
      </c>
      <c r="I136" s="31">
        <f>SUM(I137:I141)</f>
        <v>1625</v>
      </c>
      <c r="J136" s="32" t="s">
        <v>189</v>
      </c>
      <c r="K136" s="34" t="s">
        <v>126</v>
      </c>
      <c r="L136" s="77" t="s">
        <v>157</v>
      </c>
      <c r="M136" s="55" t="s">
        <v>266</v>
      </c>
      <c r="N136" s="82" t="s">
        <v>319</v>
      </c>
      <c r="O136" s="71"/>
      <c r="P136" s="30" t="s">
        <v>3</v>
      </c>
      <c r="Q136" s="13">
        <f t="shared" si="9"/>
        <v>2500.491</v>
      </c>
      <c r="R136" s="13">
        <f>SUM(R137:R141)</f>
        <v>0</v>
      </c>
      <c r="S136" s="13">
        <f>SUM(S137:S141)</f>
        <v>0</v>
      </c>
      <c r="T136" s="13">
        <f>SUM(T137:T141)</f>
        <v>0</v>
      </c>
      <c r="U136" s="13">
        <f>SUM(U137:U141)</f>
        <v>2500.491</v>
      </c>
    </row>
    <row r="137" spans="1:21" s="15" customFormat="1" ht="21" customHeight="1" x14ac:dyDescent="0.2">
      <c r="A137" s="16"/>
      <c r="B137" s="16"/>
      <c r="C137" s="37"/>
      <c r="D137" s="30">
        <v>2021</v>
      </c>
      <c r="E137" s="31">
        <f>SUM(F137:I137)</f>
        <v>1353</v>
      </c>
      <c r="F137" s="31">
        <v>0</v>
      </c>
      <c r="G137" s="31">
        <v>0</v>
      </c>
      <c r="H137" s="31">
        <v>0</v>
      </c>
      <c r="I137" s="31">
        <v>1353</v>
      </c>
      <c r="J137" s="7"/>
      <c r="K137" s="19"/>
      <c r="L137" s="79"/>
      <c r="M137" s="55"/>
      <c r="N137" s="72"/>
      <c r="O137" s="73"/>
      <c r="P137" s="30">
        <v>2021</v>
      </c>
      <c r="Q137" s="13">
        <f t="shared" si="9"/>
        <v>1346.691</v>
      </c>
      <c r="R137" s="13">
        <v>0</v>
      </c>
      <c r="S137" s="13">
        <v>0</v>
      </c>
      <c r="T137" s="13">
        <v>0</v>
      </c>
      <c r="U137" s="22">
        <v>1346.691</v>
      </c>
    </row>
    <row r="138" spans="1:21" s="15" customFormat="1" ht="21" customHeight="1" x14ac:dyDescent="0.2">
      <c r="A138" s="16"/>
      <c r="B138" s="16"/>
      <c r="C138" s="37"/>
      <c r="D138" s="30">
        <v>2022</v>
      </c>
      <c r="E138" s="31">
        <f>SUM(F138:I138)</f>
        <v>272</v>
      </c>
      <c r="F138" s="31">
        <v>0</v>
      </c>
      <c r="G138" s="31">
        <v>0</v>
      </c>
      <c r="H138" s="31">
        <v>0</v>
      </c>
      <c r="I138" s="31">
        <v>272</v>
      </c>
      <c r="J138" s="7"/>
      <c r="K138" s="19"/>
      <c r="L138" s="79"/>
      <c r="M138" s="55"/>
      <c r="N138" s="72"/>
      <c r="O138" s="73"/>
      <c r="P138" s="30">
        <v>2022</v>
      </c>
      <c r="Q138" s="13">
        <f t="shared" si="9"/>
        <v>735.8</v>
      </c>
      <c r="R138" s="13">
        <v>0</v>
      </c>
      <c r="S138" s="13">
        <v>0</v>
      </c>
      <c r="T138" s="13">
        <v>0</v>
      </c>
      <c r="U138" s="22">
        <v>735.8</v>
      </c>
    </row>
    <row r="139" spans="1:21" s="15" customFormat="1" ht="21" customHeight="1" x14ac:dyDescent="0.2">
      <c r="A139" s="16"/>
      <c r="B139" s="16"/>
      <c r="C139" s="37"/>
      <c r="D139" s="30">
        <v>2023</v>
      </c>
      <c r="E139" s="31">
        <f>SUM(F139:I139)</f>
        <v>0</v>
      </c>
      <c r="F139" s="31">
        <v>0</v>
      </c>
      <c r="G139" s="31">
        <v>0</v>
      </c>
      <c r="H139" s="31">
        <v>0</v>
      </c>
      <c r="I139" s="31">
        <v>0</v>
      </c>
      <c r="J139" s="7"/>
      <c r="K139" s="19"/>
      <c r="L139" s="79"/>
      <c r="M139" s="55"/>
      <c r="N139" s="72"/>
      <c r="O139" s="73"/>
      <c r="P139" s="30">
        <v>2023</v>
      </c>
      <c r="Q139" s="13">
        <f t="shared" si="9"/>
        <v>418</v>
      </c>
      <c r="R139" s="13">
        <v>0</v>
      </c>
      <c r="S139" s="13">
        <v>0</v>
      </c>
      <c r="T139" s="13">
        <v>0</v>
      </c>
      <c r="U139" s="13">
        <v>418</v>
      </c>
    </row>
    <row r="140" spans="1:21" s="15" customFormat="1" ht="21" customHeight="1" x14ac:dyDescent="0.2">
      <c r="A140" s="16"/>
      <c r="B140" s="16"/>
      <c r="C140" s="37"/>
      <c r="D140" s="30">
        <v>2024</v>
      </c>
      <c r="E140" s="31">
        <f>SUM(F140:I140)</f>
        <v>0</v>
      </c>
      <c r="F140" s="31">
        <v>0</v>
      </c>
      <c r="G140" s="31">
        <v>0</v>
      </c>
      <c r="H140" s="31">
        <v>0</v>
      </c>
      <c r="I140" s="31">
        <v>0</v>
      </c>
      <c r="J140" s="7"/>
      <c r="K140" s="19"/>
      <c r="L140" s="79"/>
      <c r="M140" s="55"/>
      <c r="N140" s="72"/>
      <c r="O140" s="73"/>
      <c r="P140" s="30">
        <v>2024</v>
      </c>
      <c r="Q140" s="13">
        <f t="shared" si="9"/>
        <v>0</v>
      </c>
      <c r="R140" s="13">
        <v>0</v>
      </c>
      <c r="S140" s="13">
        <v>0</v>
      </c>
      <c r="T140" s="13">
        <v>0</v>
      </c>
      <c r="U140" s="13">
        <v>0</v>
      </c>
    </row>
    <row r="141" spans="1:21" s="15" customFormat="1" ht="26.25" customHeight="1" x14ac:dyDescent="0.2">
      <c r="A141" s="23"/>
      <c r="B141" s="16"/>
      <c r="C141" s="37"/>
      <c r="D141" s="86">
        <v>2025</v>
      </c>
      <c r="E141" s="31">
        <f>SUM(F141:I141)</f>
        <v>0</v>
      </c>
      <c r="F141" s="31">
        <v>0</v>
      </c>
      <c r="G141" s="31">
        <v>0</v>
      </c>
      <c r="H141" s="31">
        <v>0</v>
      </c>
      <c r="I141" s="88">
        <v>0</v>
      </c>
      <c r="J141" s="24"/>
      <c r="K141" s="19"/>
      <c r="L141" s="81"/>
      <c r="M141" s="55"/>
      <c r="N141" s="74"/>
      <c r="O141" s="75"/>
      <c r="P141" s="86">
        <v>2025</v>
      </c>
      <c r="Q141" s="13">
        <f t="shared" si="9"/>
        <v>0</v>
      </c>
      <c r="R141" s="13">
        <v>0</v>
      </c>
      <c r="S141" s="13">
        <v>0</v>
      </c>
      <c r="T141" s="13">
        <v>0</v>
      </c>
      <c r="U141" s="13">
        <v>0</v>
      </c>
    </row>
    <row r="142" spans="1:21" s="15" customFormat="1" ht="40.5" customHeight="1" x14ac:dyDescent="0.2">
      <c r="A142" s="27" t="s">
        <v>251</v>
      </c>
      <c r="B142" s="28" t="s">
        <v>320</v>
      </c>
      <c r="C142" s="33" t="s">
        <v>119</v>
      </c>
      <c r="D142" s="30" t="s">
        <v>120</v>
      </c>
      <c r="E142" s="31">
        <f>SUM(E143:E147)</f>
        <v>10000</v>
      </c>
      <c r="F142" s="31">
        <f>SUM(F143:F147)</f>
        <v>0</v>
      </c>
      <c r="G142" s="31">
        <f>SUM(G143:G147)</f>
        <v>0</v>
      </c>
      <c r="H142" s="31">
        <f>SUM(H143:H147)</f>
        <v>0</v>
      </c>
      <c r="I142" s="31">
        <f>SUM(I143:I147)</f>
        <v>10000</v>
      </c>
      <c r="J142" s="32" t="s">
        <v>276</v>
      </c>
      <c r="K142" s="33" t="s">
        <v>128</v>
      </c>
      <c r="L142" s="34" t="s">
        <v>157</v>
      </c>
      <c r="M142" s="11" t="s">
        <v>267</v>
      </c>
      <c r="N142" s="82" t="s">
        <v>321</v>
      </c>
      <c r="O142" s="71"/>
      <c r="P142" s="30" t="s">
        <v>3</v>
      </c>
      <c r="Q142" s="13">
        <f t="shared" ref="Q142:Q153" si="10">R142+S142+T142+U142</f>
        <v>45</v>
      </c>
      <c r="R142" s="13">
        <f>SUM(R143:R147)</f>
        <v>0</v>
      </c>
      <c r="S142" s="13">
        <f>SUM(S143:S147)</f>
        <v>0</v>
      </c>
      <c r="T142" s="13">
        <f>SUM(T143:T147)</f>
        <v>0</v>
      </c>
      <c r="U142" s="13">
        <f>SUM(U143:U147)</f>
        <v>45</v>
      </c>
    </row>
    <row r="143" spans="1:21" s="15" customFormat="1" ht="19.5" customHeight="1" x14ac:dyDescent="0.2">
      <c r="A143" s="16"/>
      <c r="B143" s="37"/>
      <c r="C143" s="37"/>
      <c r="D143" s="30">
        <v>2021</v>
      </c>
      <c r="E143" s="31">
        <f>SUM(F143:I143)</f>
        <v>0</v>
      </c>
      <c r="F143" s="31">
        <v>0</v>
      </c>
      <c r="G143" s="31">
        <v>0</v>
      </c>
      <c r="H143" s="31">
        <v>0</v>
      </c>
      <c r="I143" s="31">
        <v>0</v>
      </c>
      <c r="J143" s="7"/>
      <c r="K143" s="38"/>
      <c r="L143" s="19"/>
      <c r="M143" s="11"/>
      <c r="N143" s="72"/>
      <c r="O143" s="73"/>
      <c r="P143" s="30">
        <v>2021</v>
      </c>
      <c r="Q143" s="13">
        <f t="shared" si="10"/>
        <v>0</v>
      </c>
      <c r="R143" s="13">
        <v>0</v>
      </c>
      <c r="S143" s="13">
        <v>0</v>
      </c>
      <c r="T143" s="13">
        <v>0</v>
      </c>
      <c r="U143" s="22">
        <v>0</v>
      </c>
    </row>
    <row r="144" spans="1:21" s="15" customFormat="1" ht="18.75" customHeight="1" x14ac:dyDescent="0.2">
      <c r="A144" s="16"/>
      <c r="B144" s="37"/>
      <c r="C144" s="37"/>
      <c r="D144" s="30">
        <v>2022</v>
      </c>
      <c r="E144" s="31">
        <f>SUM(F144:I144)</f>
        <v>9000</v>
      </c>
      <c r="F144" s="31">
        <v>0</v>
      </c>
      <c r="G144" s="31">
        <v>0</v>
      </c>
      <c r="H144" s="31">
        <v>0</v>
      </c>
      <c r="I144" s="31">
        <v>9000</v>
      </c>
      <c r="J144" s="7"/>
      <c r="K144" s="38"/>
      <c r="L144" s="19"/>
      <c r="M144" s="11"/>
      <c r="N144" s="72"/>
      <c r="O144" s="73"/>
      <c r="P144" s="30">
        <v>2022</v>
      </c>
      <c r="Q144" s="13">
        <f t="shared" si="10"/>
        <v>45</v>
      </c>
      <c r="R144" s="13">
        <v>0</v>
      </c>
      <c r="S144" s="13">
        <v>0</v>
      </c>
      <c r="T144" s="13">
        <v>0</v>
      </c>
      <c r="U144" s="22">
        <v>45</v>
      </c>
    </row>
    <row r="145" spans="1:21" s="15" customFormat="1" ht="18.75" customHeight="1" x14ac:dyDescent="0.2">
      <c r="A145" s="16"/>
      <c r="B145" s="37"/>
      <c r="C145" s="37"/>
      <c r="D145" s="30">
        <v>2023</v>
      </c>
      <c r="E145" s="31">
        <f>SUM(F145:I145)</f>
        <v>1000</v>
      </c>
      <c r="F145" s="31">
        <v>0</v>
      </c>
      <c r="G145" s="31">
        <v>0</v>
      </c>
      <c r="H145" s="31">
        <v>0</v>
      </c>
      <c r="I145" s="31">
        <v>1000</v>
      </c>
      <c r="J145" s="7"/>
      <c r="K145" s="38"/>
      <c r="L145" s="19"/>
      <c r="M145" s="11"/>
      <c r="N145" s="72"/>
      <c r="O145" s="73"/>
      <c r="P145" s="30">
        <v>2023</v>
      </c>
      <c r="Q145" s="13">
        <f t="shared" si="10"/>
        <v>0</v>
      </c>
      <c r="R145" s="13">
        <v>0</v>
      </c>
      <c r="S145" s="13">
        <v>0</v>
      </c>
      <c r="T145" s="13">
        <v>0</v>
      </c>
      <c r="U145" s="13">
        <v>0</v>
      </c>
    </row>
    <row r="146" spans="1:21" s="15" customFormat="1" ht="19.5" customHeight="1" x14ac:dyDescent="0.2">
      <c r="A146" s="16"/>
      <c r="B146" s="37"/>
      <c r="C146" s="37"/>
      <c r="D146" s="30">
        <v>2024</v>
      </c>
      <c r="E146" s="31">
        <f>SUM(F146:I146)</f>
        <v>0</v>
      </c>
      <c r="F146" s="31">
        <v>0</v>
      </c>
      <c r="G146" s="31">
        <v>0</v>
      </c>
      <c r="H146" s="31">
        <v>0</v>
      </c>
      <c r="I146" s="31">
        <v>0</v>
      </c>
      <c r="J146" s="7"/>
      <c r="K146" s="38"/>
      <c r="L146" s="19"/>
      <c r="M146" s="11"/>
      <c r="N146" s="72"/>
      <c r="O146" s="73"/>
      <c r="P146" s="30">
        <v>2024</v>
      </c>
      <c r="Q146" s="13">
        <f t="shared" si="10"/>
        <v>0</v>
      </c>
      <c r="R146" s="13">
        <v>0</v>
      </c>
      <c r="S146" s="13">
        <v>0</v>
      </c>
      <c r="T146" s="13">
        <v>0</v>
      </c>
      <c r="U146" s="13">
        <v>0</v>
      </c>
    </row>
    <row r="147" spans="1:21" s="15" customFormat="1" ht="23.25" customHeight="1" x14ac:dyDescent="0.2">
      <c r="A147" s="23"/>
      <c r="B147" s="37"/>
      <c r="C147" s="37"/>
      <c r="D147" s="30">
        <v>2025</v>
      </c>
      <c r="E147" s="31">
        <f>SUM(F147:I147)</f>
        <v>0</v>
      </c>
      <c r="F147" s="31">
        <v>0</v>
      </c>
      <c r="G147" s="31">
        <v>0</v>
      </c>
      <c r="H147" s="31">
        <v>0</v>
      </c>
      <c r="I147" s="31">
        <v>0</v>
      </c>
      <c r="J147" s="24"/>
      <c r="K147" s="38"/>
      <c r="L147" s="25"/>
      <c r="M147" s="40"/>
      <c r="N147" s="74"/>
      <c r="O147" s="75"/>
      <c r="P147" s="86">
        <v>2025</v>
      </c>
      <c r="Q147" s="13">
        <f t="shared" si="10"/>
        <v>0</v>
      </c>
      <c r="R147" s="13">
        <v>0</v>
      </c>
      <c r="S147" s="13">
        <v>0</v>
      </c>
      <c r="T147" s="13">
        <v>0</v>
      </c>
      <c r="U147" s="13">
        <v>0</v>
      </c>
    </row>
    <row r="148" spans="1:21" s="15" customFormat="1" ht="51.75" customHeight="1" x14ac:dyDescent="0.2">
      <c r="A148" s="27" t="s">
        <v>252</v>
      </c>
      <c r="B148" s="28" t="s">
        <v>322</v>
      </c>
      <c r="C148" s="33" t="s">
        <v>130</v>
      </c>
      <c r="D148" s="30" t="s">
        <v>120</v>
      </c>
      <c r="E148" s="31">
        <f>SUM(E149:E153)</f>
        <v>13580</v>
      </c>
      <c r="F148" s="31">
        <f>SUM(F149:F153)</f>
        <v>0</v>
      </c>
      <c r="G148" s="31">
        <f>SUM(G149:G153)</f>
        <v>0</v>
      </c>
      <c r="H148" s="31">
        <f>SUM(H149:H153)</f>
        <v>0</v>
      </c>
      <c r="I148" s="31">
        <f>SUM(I149:I153)</f>
        <v>13580</v>
      </c>
      <c r="J148" s="32" t="s">
        <v>190</v>
      </c>
      <c r="K148" s="33" t="s">
        <v>131</v>
      </c>
      <c r="L148" s="34" t="s">
        <v>157</v>
      </c>
      <c r="M148" s="89" t="s">
        <v>268</v>
      </c>
      <c r="N148" s="82" t="s">
        <v>323</v>
      </c>
      <c r="O148" s="71"/>
      <c r="P148" s="30" t="s">
        <v>3</v>
      </c>
      <c r="Q148" s="13">
        <f t="shared" si="10"/>
        <v>39946.97</v>
      </c>
      <c r="R148" s="13">
        <f>SUM(R149:R153)</f>
        <v>0</v>
      </c>
      <c r="S148" s="13">
        <f>SUM(S149:S153)</f>
        <v>0</v>
      </c>
      <c r="T148" s="13">
        <f>SUM(T149:T153)</f>
        <v>0</v>
      </c>
      <c r="U148" s="13">
        <f>SUM(U149:U153)</f>
        <v>39946.97</v>
      </c>
    </row>
    <row r="149" spans="1:21" s="15" customFormat="1" ht="51.75" customHeight="1" x14ac:dyDescent="0.2">
      <c r="A149" s="16"/>
      <c r="B149" s="37"/>
      <c r="C149" s="37"/>
      <c r="D149" s="30">
        <v>2021</v>
      </c>
      <c r="E149" s="31">
        <f>SUM(F149:I149)</f>
        <v>0</v>
      </c>
      <c r="F149" s="31">
        <v>0</v>
      </c>
      <c r="G149" s="31">
        <v>0</v>
      </c>
      <c r="H149" s="31">
        <v>0</v>
      </c>
      <c r="I149" s="31">
        <v>0</v>
      </c>
      <c r="J149" s="7"/>
      <c r="K149" s="38"/>
      <c r="L149" s="19"/>
      <c r="M149" s="56"/>
      <c r="N149" s="72"/>
      <c r="O149" s="73"/>
      <c r="P149" s="30">
        <v>2021</v>
      </c>
      <c r="Q149" s="13">
        <f t="shared" si="10"/>
        <v>0</v>
      </c>
      <c r="R149" s="13">
        <v>0</v>
      </c>
      <c r="S149" s="13">
        <v>0</v>
      </c>
      <c r="T149" s="13">
        <v>0</v>
      </c>
      <c r="U149" s="13">
        <v>0</v>
      </c>
    </row>
    <row r="150" spans="1:21" s="15" customFormat="1" ht="36" customHeight="1" x14ac:dyDescent="0.2">
      <c r="A150" s="16"/>
      <c r="B150" s="37"/>
      <c r="C150" s="37"/>
      <c r="D150" s="30">
        <v>2022</v>
      </c>
      <c r="E150" s="31">
        <f>SUM(F150:I150)</f>
        <v>0</v>
      </c>
      <c r="F150" s="31">
        <v>0</v>
      </c>
      <c r="G150" s="31">
        <v>0</v>
      </c>
      <c r="H150" s="31">
        <v>0</v>
      </c>
      <c r="I150" s="31">
        <v>0</v>
      </c>
      <c r="J150" s="7"/>
      <c r="K150" s="38"/>
      <c r="L150" s="19"/>
      <c r="M150" s="56"/>
      <c r="N150" s="72"/>
      <c r="O150" s="73"/>
      <c r="P150" s="30">
        <v>2022</v>
      </c>
      <c r="Q150" s="13">
        <f t="shared" si="10"/>
        <v>635</v>
      </c>
      <c r="R150" s="13">
        <v>0</v>
      </c>
      <c r="S150" s="13">
        <v>0</v>
      </c>
      <c r="T150" s="13">
        <v>0</v>
      </c>
      <c r="U150" s="13">
        <v>635</v>
      </c>
    </row>
    <row r="151" spans="1:21" s="15" customFormat="1" ht="43.5" customHeight="1" x14ac:dyDescent="0.2">
      <c r="A151" s="16"/>
      <c r="B151" s="37"/>
      <c r="C151" s="37"/>
      <c r="D151" s="30">
        <v>2023</v>
      </c>
      <c r="E151" s="31">
        <f>SUM(F151:I151)</f>
        <v>150</v>
      </c>
      <c r="F151" s="31">
        <v>0</v>
      </c>
      <c r="G151" s="31">
        <v>0</v>
      </c>
      <c r="H151" s="31">
        <v>0</v>
      </c>
      <c r="I151" s="31">
        <v>150</v>
      </c>
      <c r="J151" s="7"/>
      <c r="K151" s="38"/>
      <c r="L151" s="19"/>
      <c r="M151" s="56"/>
      <c r="N151" s="72"/>
      <c r="O151" s="73"/>
      <c r="P151" s="30">
        <v>2023</v>
      </c>
      <c r="Q151" s="13">
        <f t="shared" si="10"/>
        <v>23640.92</v>
      </c>
      <c r="R151" s="13">
        <v>0</v>
      </c>
      <c r="S151" s="13">
        <v>0</v>
      </c>
      <c r="T151" s="13">
        <v>0</v>
      </c>
      <c r="U151" s="13">
        <v>23640.92</v>
      </c>
    </row>
    <row r="152" spans="1:21" s="15" customFormat="1" ht="43.5" customHeight="1" x14ac:dyDescent="0.2">
      <c r="A152" s="16"/>
      <c r="B152" s="37"/>
      <c r="C152" s="37"/>
      <c r="D152" s="30">
        <v>2024</v>
      </c>
      <c r="E152" s="31">
        <f>SUM(F152:I152)</f>
        <v>5500</v>
      </c>
      <c r="F152" s="31">
        <v>0</v>
      </c>
      <c r="G152" s="31">
        <v>0</v>
      </c>
      <c r="H152" s="31">
        <v>0</v>
      </c>
      <c r="I152" s="31">
        <v>5500</v>
      </c>
      <c r="J152" s="7"/>
      <c r="K152" s="38"/>
      <c r="L152" s="19"/>
      <c r="M152" s="56"/>
      <c r="N152" s="72"/>
      <c r="O152" s="73"/>
      <c r="P152" s="30">
        <v>2024</v>
      </c>
      <c r="Q152" s="13">
        <f t="shared" si="10"/>
        <v>15671.05</v>
      </c>
      <c r="R152" s="13">
        <v>0</v>
      </c>
      <c r="S152" s="13">
        <v>0</v>
      </c>
      <c r="T152" s="13">
        <v>0</v>
      </c>
      <c r="U152" s="13">
        <v>15671.05</v>
      </c>
    </row>
    <row r="153" spans="1:21" s="15" customFormat="1" ht="33.75" customHeight="1" x14ac:dyDescent="0.2">
      <c r="A153" s="23"/>
      <c r="B153" s="90"/>
      <c r="C153" s="90"/>
      <c r="D153" s="86">
        <v>2025</v>
      </c>
      <c r="E153" s="88">
        <f>SUM(F153:I153)</f>
        <v>7930</v>
      </c>
      <c r="F153" s="88">
        <v>0</v>
      </c>
      <c r="G153" s="88">
        <v>0</v>
      </c>
      <c r="H153" s="88">
        <v>0</v>
      </c>
      <c r="I153" s="88">
        <v>7930</v>
      </c>
      <c r="J153" s="7"/>
      <c r="K153" s="91"/>
      <c r="L153" s="19"/>
      <c r="M153" s="56"/>
      <c r="N153" s="74"/>
      <c r="O153" s="75"/>
      <c r="P153" s="86">
        <v>2025</v>
      </c>
      <c r="Q153" s="13">
        <f t="shared" si="10"/>
        <v>0</v>
      </c>
      <c r="R153" s="13">
        <v>0</v>
      </c>
      <c r="S153" s="13">
        <v>0</v>
      </c>
      <c r="T153" s="13">
        <v>0</v>
      </c>
      <c r="U153" s="13">
        <v>0</v>
      </c>
    </row>
    <row r="154" spans="1:21" ht="18" x14ac:dyDescent="0.2">
      <c r="A154" s="175" t="s">
        <v>33</v>
      </c>
      <c r="B154" s="176" t="s">
        <v>34</v>
      </c>
      <c r="C154" s="90"/>
      <c r="D154" s="90"/>
      <c r="E154" s="90"/>
      <c r="F154" s="90"/>
      <c r="G154" s="90"/>
      <c r="H154" s="90"/>
      <c r="I154" s="90"/>
      <c r="J154" s="90"/>
      <c r="K154" s="90"/>
      <c r="L154" s="90"/>
      <c r="M154" s="90"/>
      <c r="N154" s="177"/>
      <c r="O154" s="177"/>
      <c r="P154" s="177"/>
      <c r="Q154" s="177"/>
      <c r="R154" s="177"/>
      <c r="S154" s="177"/>
      <c r="T154" s="177"/>
      <c r="U154" s="177"/>
    </row>
    <row r="155" spans="1:21" x14ac:dyDescent="0.2">
      <c r="A155" s="170" t="s">
        <v>35</v>
      </c>
      <c r="B155" s="178" t="s">
        <v>36</v>
      </c>
      <c r="C155" s="179"/>
      <c r="D155" s="179"/>
      <c r="E155" s="179"/>
      <c r="F155" s="179"/>
      <c r="G155" s="179"/>
      <c r="H155" s="179"/>
      <c r="I155" s="179"/>
      <c r="J155" s="179"/>
      <c r="K155" s="179"/>
      <c r="L155" s="179"/>
      <c r="M155" s="179"/>
      <c r="N155" s="180"/>
      <c r="O155" s="180"/>
      <c r="P155" s="180"/>
      <c r="Q155" s="180"/>
      <c r="R155" s="180"/>
      <c r="S155" s="180"/>
      <c r="T155" s="180"/>
      <c r="U155" s="181"/>
    </row>
    <row r="156" spans="1:21" s="15" customFormat="1" ht="31.5" customHeight="1" x14ac:dyDescent="0.2">
      <c r="A156" s="6" t="s">
        <v>37</v>
      </c>
      <c r="B156" s="7" t="s">
        <v>325</v>
      </c>
      <c r="C156" s="8">
        <v>2021</v>
      </c>
      <c r="D156" s="9" t="s">
        <v>3</v>
      </c>
      <c r="E156" s="10">
        <f>SUM(E157:E161)</f>
        <v>15000</v>
      </c>
      <c r="F156" s="10">
        <f>SUM(F157:F161)</f>
        <v>0</v>
      </c>
      <c r="G156" s="10">
        <f>SUM(G157:G161)</f>
        <v>0</v>
      </c>
      <c r="H156" s="10">
        <f>SUM(H157:H161)</f>
        <v>0</v>
      </c>
      <c r="I156" s="10">
        <f>SUM(I157:I161)</f>
        <v>15000</v>
      </c>
      <c r="J156" s="7" t="s">
        <v>191</v>
      </c>
      <c r="K156" s="8" t="s">
        <v>83</v>
      </c>
      <c r="L156" s="8" t="s">
        <v>89</v>
      </c>
      <c r="M156" s="11" t="s">
        <v>192</v>
      </c>
      <c r="N156" s="82" t="s">
        <v>324</v>
      </c>
      <c r="O156" s="71"/>
      <c r="P156" s="30" t="s">
        <v>3</v>
      </c>
      <c r="Q156" s="13">
        <f t="shared" ref="Q156:Q161" si="11">R156+S156+T156+U156</f>
        <v>0</v>
      </c>
      <c r="R156" s="13">
        <f>SUM(R157:R161)</f>
        <v>0</v>
      </c>
      <c r="S156" s="13">
        <f>SUM(S157:S161)</f>
        <v>0</v>
      </c>
      <c r="T156" s="13">
        <f>SUM(T157:T161)</f>
        <v>0</v>
      </c>
      <c r="U156" s="13">
        <f>SUM(U157:U161)</f>
        <v>0</v>
      </c>
    </row>
    <row r="157" spans="1:21" s="15" customFormat="1" ht="31.5" customHeight="1" x14ac:dyDescent="0.2">
      <c r="A157" s="16"/>
      <c r="B157" s="16"/>
      <c r="C157" s="16"/>
      <c r="D157" s="17">
        <v>2021</v>
      </c>
      <c r="E157" s="18">
        <f>SUM(F157:I157)</f>
        <v>15000</v>
      </c>
      <c r="F157" s="18">
        <v>0</v>
      </c>
      <c r="G157" s="18">
        <v>0</v>
      </c>
      <c r="H157" s="18">
        <v>0</v>
      </c>
      <c r="I157" s="18">
        <v>15000</v>
      </c>
      <c r="J157" s="7"/>
      <c r="K157" s="19"/>
      <c r="L157" s="19"/>
      <c r="M157" s="20"/>
      <c r="N157" s="72"/>
      <c r="O157" s="73"/>
      <c r="P157" s="30">
        <v>2021</v>
      </c>
      <c r="Q157" s="13">
        <f t="shared" si="11"/>
        <v>0</v>
      </c>
      <c r="R157" s="14">
        <v>0</v>
      </c>
      <c r="S157" s="13">
        <v>0</v>
      </c>
      <c r="T157" s="13">
        <v>0</v>
      </c>
      <c r="U157" s="13">
        <v>0</v>
      </c>
    </row>
    <row r="158" spans="1:21" s="15" customFormat="1" ht="31.5" customHeight="1" x14ac:dyDescent="0.2">
      <c r="A158" s="16"/>
      <c r="B158" s="16"/>
      <c r="C158" s="16"/>
      <c r="D158" s="17">
        <v>2022</v>
      </c>
      <c r="E158" s="18">
        <f t="shared" ref="E158:E197" si="12">SUM(F158:I158)</f>
        <v>0</v>
      </c>
      <c r="F158" s="18">
        <v>0</v>
      </c>
      <c r="G158" s="18">
        <v>0</v>
      </c>
      <c r="H158" s="18">
        <v>0</v>
      </c>
      <c r="I158" s="18">
        <v>0</v>
      </c>
      <c r="J158" s="7"/>
      <c r="K158" s="19"/>
      <c r="L158" s="19"/>
      <c r="M158" s="20"/>
      <c r="N158" s="72"/>
      <c r="O158" s="73"/>
      <c r="P158" s="30">
        <v>2022</v>
      </c>
      <c r="Q158" s="13">
        <f t="shared" si="11"/>
        <v>0</v>
      </c>
      <c r="R158" s="13">
        <v>0</v>
      </c>
      <c r="S158" s="13">
        <v>0</v>
      </c>
      <c r="T158" s="13">
        <v>0</v>
      </c>
      <c r="U158" s="13">
        <v>0</v>
      </c>
    </row>
    <row r="159" spans="1:21" s="15" customFormat="1" ht="31.5" customHeight="1" x14ac:dyDescent="0.2">
      <c r="A159" s="16"/>
      <c r="B159" s="16"/>
      <c r="C159" s="16"/>
      <c r="D159" s="17">
        <v>2023</v>
      </c>
      <c r="E159" s="18">
        <f t="shared" si="12"/>
        <v>0</v>
      </c>
      <c r="F159" s="18">
        <v>0</v>
      </c>
      <c r="G159" s="18">
        <v>0</v>
      </c>
      <c r="H159" s="18">
        <v>0</v>
      </c>
      <c r="I159" s="18">
        <v>0</v>
      </c>
      <c r="J159" s="7"/>
      <c r="K159" s="19"/>
      <c r="L159" s="19"/>
      <c r="M159" s="20"/>
      <c r="N159" s="72"/>
      <c r="O159" s="73"/>
      <c r="P159" s="30">
        <v>2023</v>
      </c>
      <c r="Q159" s="13">
        <f t="shared" si="11"/>
        <v>0</v>
      </c>
      <c r="R159" s="13">
        <v>0</v>
      </c>
      <c r="S159" s="13">
        <v>0</v>
      </c>
      <c r="T159" s="13">
        <v>0</v>
      </c>
      <c r="U159" s="13">
        <v>0</v>
      </c>
    </row>
    <row r="160" spans="1:21" s="15" customFormat="1" ht="31.5" customHeight="1" x14ac:dyDescent="0.2">
      <c r="A160" s="16"/>
      <c r="B160" s="16"/>
      <c r="C160" s="16"/>
      <c r="D160" s="17">
        <v>2024</v>
      </c>
      <c r="E160" s="18">
        <f t="shared" si="12"/>
        <v>0</v>
      </c>
      <c r="F160" s="18">
        <v>0</v>
      </c>
      <c r="G160" s="18">
        <v>0</v>
      </c>
      <c r="H160" s="18">
        <v>0</v>
      </c>
      <c r="I160" s="18">
        <v>0</v>
      </c>
      <c r="J160" s="7"/>
      <c r="K160" s="19"/>
      <c r="L160" s="19"/>
      <c r="M160" s="20"/>
      <c r="N160" s="72"/>
      <c r="O160" s="73"/>
      <c r="P160" s="30">
        <v>2024</v>
      </c>
      <c r="Q160" s="13">
        <f t="shared" si="11"/>
        <v>0</v>
      </c>
      <c r="R160" s="13">
        <v>0</v>
      </c>
      <c r="S160" s="13">
        <v>0</v>
      </c>
      <c r="T160" s="13">
        <v>0</v>
      </c>
      <c r="U160" s="13">
        <v>0</v>
      </c>
    </row>
    <row r="161" spans="1:21" s="15" customFormat="1" ht="34.5" customHeight="1" x14ac:dyDescent="0.2">
      <c r="A161" s="23"/>
      <c r="B161" s="23"/>
      <c r="C161" s="23"/>
      <c r="D161" s="17">
        <v>2025</v>
      </c>
      <c r="E161" s="18">
        <f t="shared" si="12"/>
        <v>0</v>
      </c>
      <c r="F161" s="18">
        <v>0</v>
      </c>
      <c r="G161" s="18">
        <v>0</v>
      </c>
      <c r="H161" s="18">
        <v>0</v>
      </c>
      <c r="I161" s="18">
        <v>0</v>
      </c>
      <c r="J161" s="24"/>
      <c r="K161" s="25"/>
      <c r="L161" s="25"/>
      <c r="M161" s="26"/>
      <c r="N161" s="74"/>
      <c r="O161" s="75"/>
      <c r="P161" s="30">
        <v>2025</v>
      </c>
      <c r="Q161" s="13">
        <f t="shared" si="11"/>
        <v>0</v>
      </c>
      <c r="R161" s="13">
        <v>0</v>
      </c>
      <c r="S161" s="13">
        <v>0</v>
      </c>
      <c r="T161" s="13">
        <v>0</v>
      </c>
      <c r="U161" s="13">
        <v>0</v>
      </c>
    </row>
    <row r="162" spans="1:21" s="15" customFormat="1" ht="49.5" customHeight="1" x14ac:dyDescent="0.2">
      <c r="A162" s="27" t="s">
        <v>38</v>
      </c>
      <c r="B162" s="32" t="s">
        <v>326</v>
      </c>
      <c r="C162" s="34" t="s">
        <v>61</v>
      </c>
      <c r="D162" s="17" t="s">
        <v>3</v>
      </c>
      <c r="E162" s="18">
        <f>SUM(E163:E167)</f>
        <v>84310.1</v>
      </c>
      <c r="F162" s="18">
        <f>SUM(F163:F167)</f>
        <v>18874.799999999996</v>
      </c>
      <c r="G162" s="18">
        <f>SUM(G163:G167)</f>
        <v>65435.3</v>
      </c>
      <c r="H162" s="18">
        <f>SUM(H163:H167)</f>
        <v>0</v>
      </c>
      <c r="I162" s="18">
        <f>SUM(I163:I167)</f>
        <v>0</v>
      </c>
      <c r="J162" s="32" t="s">
        <v>193</v>
      </c>
      <c r="K162" s="34" t="s">
        <v>89</v>
      </c>
      <c r="L162" s="34" t="s">
        <v>89</v>
      </c>
      <c r="M162" s="35" t="s">
        <v>108</v>
      </c>
      <c r="N162" s="82" t="s">
        <v>327</v>
      </c>
      <c r="O162" s="71"/>
      <c r="P162" s="30" t="s">
        <v>3</v>
      </c>
      <c r="Q162" s="92">
        <f>R162+S162+T162+U162</f>
        <v>135322.28</v>
      </c>
      <c r="R162" s="92">
        <f>SUM(R163:R167)</f>
        <v>40157.039999999994</v>
      </c>
      <c r="S162" s="92">
        <f>SUM(S163:S167)</f>
        <v>95165.24</v>
      </c>
      <c r="T162" s="92">
        <f>SUM(T163:T167)</f>
        <v>0</v>
      </c>
      <c r="U162" s="92">
        <f>SUM(U163:U167)</f>
        <v>0</v>
      </c>
    </row>
    <row r="163" spans="1:21" s="15" customFormat="1" ht="50.25" customHeight="1" x14ac:dyDescent="0.2">
      <c r="A163" s="16"/>
      <c r="B163" s="16"/>
      <c r="C163" s="16"/>
      <c r="D163" s="17">
        <v>2021</v>
      </c>
      <c r="E163" s="18">
        <f>F163+G163+H163+I163</f>
        <v>58010.1</v>
      </c>
      <c r="F163" s="18">
        <v>16427.099999999999</v>
      </c>
      <c r="G163" s="18">
        <v>41583</v>
      </c>
      <c r="H163" s="18">
        <v>0</v>
      </c>
      <c r="I163" s="18">
        <v>0</v>
      </c>
      <c r="J163" s="7"/>
      <c r="K163" s="19"/>
      <c r="L163" s="19"/>
      <c r="M163" s="20"/>
      <c r="N163" s="72"/>
      <c r="O163" s="73"/>
      <c r="P163" s="30">
        <v>2021</v>
      </c>
      <c r="Q163" s="92">
        <f t="shared" ref="Q163:Q215" si="13">R163+S163+T163+U163</f>
        <v>59144.6</v>
      </c>
      <c r="R163" s="21">
        <v>14690.1</v>
      </c>
      <c r="S163" s="21">
        <v>44454.5</v>
      </c>
      <c r="T163" s="21">
        <v>0</v>
      </c>
      <c r="U163" s="22">
        <v>0</v>
      </c>
    </row>
    <row r="164" spans="1:21" s="15" customFormat="1" ht="48" customHeight="1" x14ac:dyDescent="0.2">
      <c r="A164" s="16"/>
      <c r="B164" s="16"/>
      <c r="C164" s="16"/>
      <c r="D164" s="17">
        <v>2022</v>
      </c>
      <c r="E164" s="18">
        <f t="shared" si="12"/>
        <v>600</v>
      </c>
      <c r="F164" s="18">
        <v>600</v>
      </c>
      <c r="G164" s="18">
        <v>0</v>
      </c>
      <c r="H164" s="18">
        <v>0</v>
      </c>
      <c r="I164" s="18">
        <v>0</v>
      </c>
      <c r="J164" s="7"/>
      <c r="K164" s="19"/>
      <c r="L164" s="19"/>
      <c r="M164" s="20"/>
      <c r="N164" s="72"/>
      <c r="O164" s="73"/>
      <c r="P164" s="30">
        <v>2022</v>
      </c>
      <c r="Q164" s="92">
        <f t="shared" si="13"/>
        <v>12251.9</v>
      </c>
      <c r="R164" s="92">
        <v>12251.9</v>
      </c>
      <c r="S164" s="13">
        <v>0</v>
      </c>
      <c r="T164" s="13">
        <v>0</v>
      </c>
      <c r="U164" s="13">
        <v>0</v>
      </c>
    </row>
    <row r="165" spans="1:21" s="15" customFormat="1" ht="43.5" customHeight="1" x14ac:dyDescent="0.2">
      <c r="A165" s="16"/>
      <c r="B165" s="16"/>
      <c r="C165" s="16"/>
      <c r="D165" s="17">
        <v>2023</v>
      </c>
      <c r="E165" s="18">
        <f t="shared" si="12"/>
        <v>7700</v>
      </c>
      <c r="F165" s="18">
        <v>553.6</v>
      </c>
      <c r="G165" s="18">
        <v>7146.4</v>
      </c>
      <c r="H165" s="18">
        <v>0</v>
      </c>
      <c r="I165" s="18">
        <v>0</v>
      </c>
      <c r="J165" s="7"/>
      <c r="K165" s="19"/>
      <c r="L165" s="19"/>
      <c r="M165" s="20"/>
      <c r="N165" s="72"/>
      <c r="O165" s="73"/>
      <c r="P165" s="30">
        <v>2023</v>
      </c>
      <c r="Q165" s="92">
        <f t="shared" si="13"/>
        <v>48012.380000000005</v>
      </c>
      <c r="R165" s="92">
        <v>12070.84</v>
      </c>
      <c r="S165" s="92">
        <v>35941.54</v>
      </c>
      <c r="T165" s="92">
        <v>0</v>
      </c>
      <c r="U165" s="13">
        <v>0</v>
      </c>
    </row>
    <row r="166" spans="1:21" s="15" customFormat="1" ht="28.5" customHeight="1" x14ac:dyDescent="0.2">
      <c r="A166" s="16"/>
      <c r="B166" s="16"/>
      <c r="C166" s="16"/>
      <c r="D166" s="17">
        <v>2024</v>
      </c>
      <c r="E166" s="18">
        <f>SUM(F166:I166)</f>
        <v>18000</v>
      </c>
      <c r="F166" s="18">
        <v>1294.0999999999999</v>
      </c>
      <c r="G166" s="18">
        <v>16705.900000000001</v>
      </c>
      <c r="H166" s="18">
        <v>0</v>
      </c>
      <c r="I166" s="18">
        <v>0</v>
      </c>
      <c r="J166" s="7"/>
      <c r="K166" s="19"/>
      <c r="L166" s="19"/>
      <c r="M166" s="20"/>
      <c r="N166" s="72"/>
      <c r="O166" s="73"/>
      <c r="P166" s="30">
        <v>2024</v>
      </c>
      <c r="Q166" s="92">
        <f t="shared" si="13"/>
        <v>15913.400000000001</v>
      </c>
      <c r="R166" s="13">
        <v>1144.2</v>
      </c>
      <c r="S166" s="13">
        <v>14769.2</v>
      </c>
      <c r="T166" s="13">
        <v>0</v>
      </c>
      <c r="U166" s="13">
        <v>0</v>
      </c>
    </row>
    <row r="167" spans="1:21" s="15" customFormat="1" ht="52.5" customHeight="1" x14ac:dyDescent="0.2">
      <c r="A167" s="23"/>
      <c r="B167" s="23"/>
      <c r="C167" s="23"/>
      <c r="D167" s="17">
        <v>2025</v>
      </c>
      <c r="E167" s="18">
        <f t="shared" si="12"/>
        <v>0</v>
      </c>
      <c r="F167" s="18">
        <v>0</v>
      </c>
      <c r="G167" s="18">
        <v>0</v>
      </c>
      <c r="H167" s="18">
        <v>0</v>
      </c>
      <c r="I167" s="18">
        <v>0</v>
      </c>
      <c r="J167" s="24"/>
      <c r="K167" s="25"/>
      <c r="L167" s="25"/>
      <c r="M167" s="26"/>
      <c r="N167" s="74"/>
      <c r="O167" s="75"/>
      <c r="P167" s="30">
        <v>2025</v>
      </c>
      <c r="Q167" s="92">
        <f t="shared" si="13"/>
        <v>0</v>
      </c>
      <c r="R167" s="13">
        <v>0</v>
      </c>
      <c r="S167" s="13">
        <v>0</v>
      </c>
      <c r="T167" s="13">
        <v>0</v>
      </c>
      <c r="U167" s="13">
        <v>0</v>
      </c>
    </row>
    <row r="168" spans="1:21" s="84" customFormat="1" ht="54.75" customHeight="1" x14ac:dyDescent="0.2">
      <c r="A168" s="83" t="s">
        <v>39</v>
      </c>
      <c r="B168" s="32" t="s">
        <v>330</v>
      </c>
      <c r="C168" s="34" t="s">
        <v>44</v>
      </c>
      <c r="D168" s="17" t="s">
        <v>3</v>
      </c>
      <c r="E168" s="18">
        <f>SUM(E169:E173)</f>
        <v>101369.1</v>
      </c>
      <c r="F168" s="18">
        <f>SUM(F169:F173)</f>
        <v>48929.799999999996</v>
      </c>
      <c r="G168" s="18">
        <f>SUM(G169:G173)</f>
        <v>52439.3</v>
      </c>
      <c r="H168" s="18">
        <f>SUM(H169:H173)</f>
        <v>0</v>
      </c>
      <c r="I168" s="18">
        <f>SUM(I169:I173)</f>
        <v>0</v>
      </c>
      <c r="J168" s="32" t="s">
        <v>194</v>
      </c>
      <c r="K168" s="34" t="s">
        <v>85</v>
      </c>
      <c r="L168" s="34" t="s">
        <v>89</v>
      </c>
      <c r="M168" s="35" t="s">
        <v>109</v>
      </c>
      <c r="N168" s="82" t="s">
        <v>328</v>
      </c>
      <c r="O168" s="71"/>
      <c r="P168" s="30" t="s">
        <v>3</v>
      </c>
      <c r="Q168" s="92">
        <f t="shared" si="13"/>
        <v>126730.53603</v>
      </c>
      <c r="R168" s="13">
        <f>SUM(R169:R173)</f>
        <v>74291.254740000004</v>
      </c>
      <c r="S168" s="13">
        <f>SUM(S169:S173)</f>
        <v>52439.281289999999</v>
      </c>
      <c r="T168" s="13">
        <f>SUM(T169:T173)</f>
        <v>0</v>
      </c>
      <c r="U168" s="13">
        <f>SUM(U169:U173)</f>
        <v>0</v>
      </c>
    </row>
    <row r="169" spans="1:21" s="84" customFormat="1" ht="74.25" customHeight="1" x14ac:dyDescent="0.2">
      <c r="A169" s="16"/>
      <c r="B169" s="16"/>
      <c r="C169" s="16"/>
      <c r="D169" s="17">
        <v>2021</v>
      </c>
      <c r="E169" s="18">
        <f>SUM(F169:I169)</f>
        <v>41506.6</v>
      </c>
      <c r="F169" s="18">
        <v>2984.1</v>
      </c>
      <c r="G169" s="18">
        <v>38522.5</v>
      </c>
      <c r="H169" s="18">
        <v>0</v>
      </c>
      <c r="I169" s="18">
        <v>0</v>
      </c>
      <c r="J169" s="7"/>
      <c r="K169" s="19"/>
      <c r="L169" s="19"/>
      <c r="M169" s="20"/>
      <c r="N169" s="72"/>
      <c r="O169" s="73"/>
      <c r="P169" s="30">
        <v>2021</v>
      </c>
      <c r="Q169" s="92">
        <f t="shared" si="13"/>
        <v>41506.536029999996</v>
      </c>
      <c r="R169" s="93">
        <f>2984054.74/1000</f>
        <v>2984.05474</v>
      </c>
      <c r="S169" s="93">
        <f>38522481.29/1000</f>
        <v>38522.481289999996</v>
      </c>
      <c r="T169" s="13">
        <v>0</v>
      </c>
      <c r="U169" s="13">
        <v>0</v>
      </c>
    </row>
    <row r="170" spans="1:21" s="84" customFormat="1" ht="89.25" customHeight="1" x14ac:dyDescent="0.2">
      <c r="A170" s="16"/>
      <c r="B170" s="16"/>
      <c r="C170" s="16"/>
      <c r="D170" s="17">
        <v>2022</v>
      </c>
      <c r="E170" s="18">
        <f t="shared" si="12"/>
        <v>59862.5</v>
      </c>
      <c r="F170" s="18">
        <f>37507.2+8438.5</f>
        <v>45945.7</v>
      </c>
      <c r="G170" s="18">
        <v>13916.8</v>
      </c>
      <c r="H170" s="18">
        <v>0</v>
      </c>
      <c r="I170" s="18">
        <v>0</v>
      </c>
      <c r="J170" s="7"/>
      <c r="K170" s="19"/>
      <c r="L170" s="19"/>
      <c r="M170" s="20"/>
      <c r="N170" s="72"/>
      <c r="O170" s="73"/>
      <c r="P170" s="30">
        <v>2022</v>
      </c>
      <c r="Q170" s="92">
        <f t="shared" si="13"/>
        <v>85224</v>
      </c>
      <c r="R170" s="94">
        <v>71307.199999999997</v>
      </c>
      <c r="S170" s="94">
        <v>13916.8</v>
      </c>
      <c r="T170" s="85">
        <v>0</v>
      </c>
      <c r="U170" s="85">
        <v>0</v>
      </c>
    </row>
    <row r="171" spans="1:21" s="84" customFormat="1" ht="64.5" customHeight="1" x14ac:dyDescent="0.2">
      <c r="A171" s="16"/>
      <c r="B171" s="16"/>
      <c r="C171" s="16"/>
      <c r="D171" s="17">
        <v>2023</v>
      </c>
      <c r="E171" s="18">
        <f t="shared" si="12"/>
        <v>0</v>
      </c>
      <c r="F171" s="18">
        <v>0</v>
      </c>
      <c r="G171" s="18">
        <v>0</v>
      </c>
      <c r="H171" s="18">
        <v>0</v>
      </c>
      <c r="I171" s="18">
        <v>0</v>
      </c>
      <c r="J171" s="7"/>
      <c r="K171" s="19"/>
      <c r="L171" s="19"/>
      <c r="M171" s="20"/>
      <c r="N171" s="72"/>
      <c r="O171" s="73"/>
      <c r="P171" s="30">
        <v>2023</v>
      </c>
      <c r="Q171" s="92">
        <f t="shared" si="13"/>
        <v>0</v>
      </c>
      <c r="R171" s="13">
        <f>SUM(S171:U171)</f>
        <v>0</v>
      </c>
      <c r="S171" s="13">
        <f>SUM(T171:V171)</f>
        <v>0</v>
      </c>
      <c r="T171" s="13">
        <f>SUM(U171:W171)</f>
        <v>0</v>
      </c>
      <c r="U171" s="13">
        <f>SUM(V171:X171)</f>
        <v>0</v>
      </c>
    </row>
    <row r="172" spans="1:21" s="84" customFormat="1" ht="93.75" customHeight="1" x14ac:dyDescent="0.2">
      <c r="A172" s="16"/>
      <c r="B172" s="16"/>
      <c r="C172" s="16"/>
      <c r="D172" s="17">
        <v>2024</v>
      </c>
      <c r="E172" s="18">
        <f t="shared" si="12"/>
        <v>0</v>
      </c>
      <c r="F172" s="18">
        <v>0</v>
      </c>
      <c r="G172" s="18">
        <v>0</v>
      </c>
      <c r="H172" s="18">
        <v>0</v>
      </c>
      <c r="I172" s="18">
        <v>0</v>
      </c>
      <c r="J172" s="7"/>
      <c r="K172" s="19"/>
      <c r="L172" s="19"/>
      <c r="M172" s="20"/>
      <c r="N172" s="72"/>
      <c r="O172" s="73"/>
      <c r="P172" s="30">
        <v>2024</v>
      </c>
      <c r="Q172" s="92">
        <f t="shared" si="13"/>
        <v>0</v>
      </c>
      <c r="R172" s="13">
        <f>SUM(S172:U172)</f>
        <v>0</v>
      </c>
      <c r="S172" s="13">
        <f>SUM(T172:V172)</f>
        <v>0</v>
      </c>
      <c r="T172" s="13">
        <f>SUM(U172:W172)</f>
        <v>0</v>
      </c>
      <c r="U172" s="13">
        <f>SUM(V172:X172)</f>
        <v>0</v>
      </c>
    </row>
    <row r="173" spans="1:21" s="84" customFormat="1" ht="60.75" customHeight="1" x14ac:dyDescent="0.2">
      <c r="A173" s="23"/>
      <c r="B173" s="23"/>
      <c r="C173" s="23"/>
      <c r="D173" s="17">
        <v>2025</v>
      </c>
      <c r="E173" s="18">
        <f t="shared" si="12"/>
        <v>0</v>
      </c>
      <c r="F173" s="18">
        <v>0</v>
      </c>
      <c r="G173" s="18">
        <v>0</v>
      </c>
      <c r="H173" s="18">
        <v>0</v>
      </c>
      <c r="I173" s="18">
        <v>0</v>
      </c>
      <c r="J173" s="24"/>
      <c r="K173" s="25"/>
      <c r="L173" s="25"/>
      <c r="M173" s="26"/>
      <c r="N173" s="74"/>
      <c r="O173" s="75"/>
      <c r="P173" s="30">
        <v>2025</v>
      </c>
      <c r="Q173" s="92">
        <f t="shared" si="13"/>
        <v>0</v>
      </c>
      <c r="R173" s="13">
        <f>SUM(S173:U173)</f>
        <v>0</v>
      </c>
      <c r="S173" s="13">
        <f>SUM(T173:V173)</f>
        <v>0</v>
      </c>
      <c r="T173" s="13">
        <f>SUM(U173:W173)</f>
        <v>0</v>
      </c>
      <c r="U173" s="13">
        <f>SUM(V173:X173)</f>
        <v>0</v>
      </c>
    </row>
    <row r="174" spans="1:21" s="84" customFormat="1" ht="52.5" customHeight="1" x14ac:dyDescent="0.2">
      <c r="A174" s="83" t="s">
        <v>40</v>
      </c>
      <c r="B174" s="32" t="s">
        <v>331</v>
      </c>
      <c r="C174" s="34">
        <v>2023</v>
      </c>
      <c r="D174" s="17" t="s">
        <v>3</v>
      </c>
      <c r="E174" s="18">
        <f>SUM(E175:E179)</f>
        <v>15000</v>
      </c>
      <c r="F174" s="18">
        <f>SUM(F175:F179)</f>
        <v>1078.4000000000001</v>
      </c>
      <c r="G174" s="18">
        <f>SUM(G175:G179)</f>
        <v>13921.6</v>
      </c>
      <c r="H174" s="18">
        <f>SUM(H175:H179)</f>
        <v>0</v>
      </c>
      <c r="I174" s="18">
        <f>SUM(I175:I179)</f>
        <v>0</v>
      </c>
      <c r="J174" s="32" t="s">
        <v>195</v>
      </c>
      <c r="K174" s="34" t="s">
        <v>89</v>
      </c>
      <c r="L174" s="34" t="s">
        <v>89</v>
      </c>
      <c r="M174" s="35" t="s">
        <v>107</v>
      </c>
      <c r="N174" s="82" t="s">
        <v>329</v>
      </c>
      <c r="O174" s="71"/>
      <c r="P174" s="30" t="s">
        <v>3</v>
      </c>
      <c r="Q174" s="92">
        <f t="shared" si="13"/>
        <v>11925</v>
      </c>
      <c r="R174" s="13">
        <f>SUM(R175:R179)</f>
        <v>857.39999999999964</v>
      </c>
      <c r="S174" s="13">
        <f>SUM(S175:S179)</f>
        <v>11067.6</v>
      </c>
      <c r="T174" s="13">
        <f>SUM(T175:T179)</f>
        <v>0</v>
      </c>
      <c r="U174" s="13">
        <f>SUM(U175:U179)</f>
        <v>0</v>
      </c>
    </row>
    <row r="175" spans="1:21" s="84" customFormat="1" ht="45.75" customHeight="1" x14ac:dyDescent="0.2">
      <c r="A175" s="16"/>
      <c r="B175" s="16"/>
      <c r="C175" s="16"/>
      <c r="D175" s="17">
        <v>2021</v>
      </c>
      <c r="E175" s="18">
        <f>SUM(F175:I175)</f>
        <v>0</v>
      </c>
      <c r="F175" s="18">
        <v>0</v>
      </c>
      <c r="G175" s="18">
        <v>0</v>
      </c>
      <c r="H175" s="18">
        <v>0</v>
      </c>
      <c r="I175" s="18">
        <v>0</v>
      </c>
      <c r="J175" s="7"/>
      <c r="K175" s="19"/>
      <c r="L175" s="19"/>
      <c r="M175" s="20"/>
      <c r="N175" s="72"/>
      <c r="O175" s="73"/>
      <c r="P175" s="30">
        <v>2021</v>
      </c>
      <c r="Q175" s="92">
        <f t="shared" si="13"/>
        <v>0</v>
      </c>
      <c r="R175" s="13">
        <v>0</v>
      </c>
      <c r="S175" s="13">
        <v>0</v>
      </c>
      <c r="T175" s="13">
        <v>0</v>
      </c>
      <c r="U175" s="13">
        <v>0</v>
      </c>
    </row>
    <row r="176" spans="1:21" s="84" customFormat="1" ht="51.75" customHeight="1" x14ac:dyDescent="0.2">
      <c r="A176" s="16"/>
      <c r="B176" s="16"/>
      <c r="C176" s="16"/>
      <c r="D176" s="17">
        <v>2022</v>
      </c>
      <c r="E176" s="18">
        <f t="shared" si="12"/>
        <v>0</v>
      </c>
      <c r="F176" s="18">
        <v>0</v>
      </c>
      <c r="G176" s="18">
        <v>0</v>
      </c>
      <c r="H176" s="18">
        <v>0</v>
      </c>
      <c r="I176" s="18">
        <v>0</v>
      </c>
      <c r="J176" s="7"/>
      <c r="K176" s="19"/>
      <c r="L176" s="19"/>
      <c r="M176" s="20"/>
      <c r="N176" s="72"/>
      <c r="O176" s="73"/>
      <c r="P176" s="30">
        <v>2022</v>
      </c>
      <c r="Q176" s="92">
        <f t="shared" si="13"/>
        <v>0</v>
      </c>
      <c r="R176" s="85">
        <v>0</v>
      </c>
      <c r="S176" s="85">
        <v>0</v>
      </c>
      <c r="T176" s="85">
        <v>0</v>
      </c>
      <c r="U176" s="85">
        <v>0</v>
      </c>
    </row>
    <row r="177" spans="1:21" s="84" customFormat="1" ht="43.5" customHeight="1" x14ac:dyDescent="0.2">
      <c r="A177" s="16"/>
      <c r="B177" s="16"/>
      <c r="C177" s="16"/>
      <c r="D177" s="17">
        <v>2023</v>
      </c>
      <c r="E177" s="18">
        <f>SUM(F177:I177)</f>
        <v>15000</v>
      </c>
      <c r="F177" s="18">
        <v>1078.4000000000001</v>
      </c>
      <c r="G177" s="18">
        <v>13921.6</v>
      </c>
      <c r="H177" s="18">
        <v>0</v>
      </c>
      <c r="I177" s="18">
        <v>0</v>
      </c>
      <c r="J177" s="7"/>
      <c r="K177" s="19"/>
      <c r="L177" s="19"/>
      <c r="M177" s="20"/>
      <c r="N177" s="72"/>
      <c r="O177" s="73"/>
      <c r="P177" s="30">
        <v>2023</v>
      </c>
      <c r="Q177" s="92">
        <f t="shared" si="13"/>
        <v>0</v>
      </c>
      <c r="R177" s="85">
        <v>0</v>
      </c>
      <c r="S177" s="85">
        <v>0</v>
      </c>
      <c r="T177" s="85">
        <v>0</v>
      </c>
      <c r="U177" s="85">
        <v>0</v>
      </c>
    </row>
    <row r="178" spans="1:21" s="84" customFormat="1" ht="37.5" customHeight="1" x14ac:dyDescent="0.2">
      <c r="A178" s="16"/>
      <c r="B178" s="16"/>
      <c r="C178" s="16"/>
      <c r="D178" s="17">
        <v>2024</v>
      </c>
      <c r="E178" s="18">
        <f t="shared" si="12"/>
        <v>0</v>
      </c>
      <c r="F178" s="18">
        <v>0</v>
      </c>
      <c r="G178" s="18">
        <v>0</v>
      </c>
      <c r="H178" s="18">
        <v>0</v>
      </c>
      <c r="I178" s="18">
        <v>0</v>
      </c>
      <c r="J178" s="7"/>
      <c r="K178" s="19"/>
      <c r="L178" s="19"/>
      <c r="M178" s="20"/>
      <c r="N178" s="72"/>
      <c r="O178" s="73"/>
      <c r="P178" s="30">
        <v>2024</v>
      </c>
      <c r="Q178" s="92">
        <f t="shared" si="13"/>
        <v>11925</v>
      </c>
      <c r="R178" s="85">
        <v>857.39999999999964</v>
      </c>
      <c r="S178" s="85">
        <v>11067.6</v>
      </c>
      <c r="T178" s="85">
        <v>0</v>
      </c>
      <c r="U178" s="85">
        <v>0</v>
      </c>
    </row>
    <row r="179" spans="1:21" s="84" customFormat="1" ht="51.75" customHeight="1" x14ac:dyDescent="0.2">
      <c r="A179" s="23"/>
      <c r="B179" s="23"/>
      <c r="C179" s="23"/>
      <c r="D179" s="17">
        <v>2025</v>
      </c>
      <c r="E179" s="18">
        <f t="shared" si="12"/>
        <v>0</v>
      </c>
      <c r="F179" s="18">
        <v>0</v>
      </c>
      <c r="G179" s="18">
        <v>0</v>
      </c>
      <c r="H179" s="18">
        <v>0</v>
      </c>
      <c r="I179" s="18">
        <v>0</v>
      </c>
      <c r="J179" s="24"/>
      <c r="K179" s="25"/>
      <c r="L179" s="25"/>
      <c r="M179" s="26"/>
      <c r="N179" s="74"/>
      <c r="O179" s="75"/>
      <c r="P179" s="30">
        <v>2025</v>
      </c>
      <c r="Q179" s="92">
        <f t="shared" si="13"/>
        <v>0</v>
      </c>
      <c r="R179" s="85">
        <v>0</v>
      </c>
      <c r="S179" s="85">
        <v>0</v>
      </c>
      <c r="T179" s="85">
        <v>0</v>
      </c>
      <c r="U179" s="85">
        <v>0</v>
      </c>
    </row>
    <row r="180" spans="1:21" s="84" customFormat="1" ht="43.5" customHeight="1" x14ac:dyDescent="0.2">
      <c r="A180" s="83" t="s">
        <v>41</v>
      </c>
      <c r="B180" s="32" t="s">
        <v>332</v>
      </c>
      <c r="C180" s="34">
        <v>2023</v>
      </c>
      <c r="D180" s="17" t="s">
        <v>3</v>
      </c>
      <c r="E180" s="18">
        <f>SUM(E181:E185)</f>
        <v>15000</v>
      </c>
      <c r="F180" s="18">
        <f>SUM(F181:F185)</f>
        <v>1078.4000000000001</v>
      </c>
      <c r="G180" s="18">
        <f>SUM(G181:G185)</f>
        <v>13921.6</v>
      </c>
      <c r="H180" s="18">
        <f>SUM(H181:H185)</f>
        <v>0</v>
      </c>
      <c r="I180" s="18">
        <f>SUM(I181:I185)</f>
        <v>0</v>
      </c>
      <c r="J180" s="32" t="s">
        <v>196</v>
      </c>
      <c r="K180" s="34" t="s">
        <v>89</v>
      </c>
      <c r="L180" s="34" t="s">
        <v>89</v>
      </c>
      <c r="M180" s="35" t="s">
        <v>108</v>
      </c>
      <c r="N180" s="82" t="s">
        <v>333</v>
      </c>
      <c r="O180" s="71"/>
      <c r="P180" s="30" t="s">
        <v>3</v>
      </c>
      <c r="Q180" s="92">
        <f t="shared" si="13"/>
        <v>9531.9</v>
      </c>
      <c r="R180" s="13">
        <f>SUM(R181:R185)</f>
        <v>686.3</v>
      </c>
      <c r="S180" s="13">
        <f>SUM(S181:S185)</f>
        <v>8845.6</v>
      </c>
      <c r="T180" s="13">
        <f>SUM(T181:T185)</f>
        <v>0</v>
      </c>
      <c r="U180" s="13">
        <f>SUM(U181:U185)</f>
        <v>0</v>
      </c>
    </row>
    <row r="181" spans="1:21" s="84" customFormat="1" ht="57" customHeight="1" x14ac:dyDescent="0.2">
      <c r="A181" s="16"/>
      <c r="B181" s="16"/>
      <c r="C181" s="16"/>
      <c r="D181" s="17">
        <v>2021</v>
      </c>
      <c r="E181" s="18">
        <f t="shared" si="12"/>
        <v>0</v>
      </c>
      <c r="F181" s="18">
        <v>0</v>
      </c>
      <c r="G181" s="18">
        <v>0</v>
      </c>
      <c r="H181" s="18">
        <v>0</v>
      </c>
      <c r="I181" s="18">
        <v>0</v>
      </c>
      <c r="J181" s="7"/>
      <c r="K181" s="19"/>
      <c r="L181" s="19"/>
      <c r="M181" s="20"/>
      <c r="N181" s="72"/>
      <c r="O181" s="73"/>
      <c r="P181" s="30">
        <v>2021</v>
      </c>
      <c r="Q181" s="92">
        <f t="shared" si="13"/>
        <v>0</v>
      </c>
      <c r="R181" s="13">
        <v>0</v>
      </c>
      <c r="S181" s="13">
        <v>0</v>
      </c>
      <c r="T181" s="13">
        <v>0</v>
      </c>
      <c r="U181" s="13">
        <v>0</v>
      </c>
    </row>
    <row r="182" spans="1:21" s="84" customFormat="1" ht="60" customHeight="1" x14ac:dyDescent="0.2">
      <c r="A182" s="16"/>
      <c r="B182" s="16"/>
      <c r="C182" s="16"/>
      <c r="D182" s="17">
        <v>2022</v>
      </c>
      <c r="E182" s="18">
        <f t="shared" si="12"/>
        <v>0</v>
      </c>
      <c r="F182" s="18">
        <v>0</v>
      </c>
      <c r="G182" s="18">
        <v>0</v>
      </c>
      <c r="H182" s="18">
        <v>0</v>
      </c>
      <c r="I182" s="18">
        <v>0</v>
      </c>
      <c r="J182" s="7"/>
      <c r="K182" s="19"/>
      <c r="L182" s="19"/>
      <c r="M182" s="20"/>
      <c r="N182" s="72"/>
      <c r="O182" s="73"/>
      <c r="P182" s="30">
        <v>2022</v>
      </c>
      <c r="Q182" s="92">
        <f t="shared" si="13"/>
        <v>0</v>
      </c>
      <c r="R182" s="85">
        <v>0</v>
      </c>
      <c r="S182" s="85">
        <v>0</v>
      </c>
      <c r="T182" s="85">
        <v>0</v>
      </c>
      <c r="U182" s="85">
        <v>0</v>
      </c>
    </row>
    <row r="183" spans="1:21" s="84" customFormat="1" ht="68.25" customHeight="1" x14ac:dyDescent="0.2">
      <c r="A183" s="16"/>
      <c r="B183" s="16"/>
      <c r="C183" s="16"/>
      <c r="D183" s="17">
        <v>2023</v>
      </c>
      <c r="E183" s="18">
        <f>SUM(F183:I183)</f>
        <v>15000</v>
      </c>
      <c r="F183" s="18">
        <v>1078.4000000000001</v>
      </c>
      <c r="G183" s="18">
        <v>13921.6</v>
      </c>
      <c r="H183" s="18">
        <v>0</v>
      </c>
      <c r="I183" s="18">
        <v>0</v>
      </c>
      <c r="J183" s="7"/>
      <c r="K183" s="19"/>
      <c r="L183" s="19"/>
      <c r="M183" s="20"/>
      <c r="N183" s="72"/>
      <c r="O183" s="73"/>
      <c r="P183" s="30">
        <v>2023</v>
      </c>
      <c r="Q183" s="92">
        <f t="shared" si="13"/>
        <v>0</v>
      </c>
      <c r="R183" s="85">
        <v>0</v>
      </c>
      <c r="S183" s="85">
        <v>0</v>
      </c>
      <c r="T183" s="85">
        <v>0</v>
      </c>
      <c r="U183" s="85">
        <v>0</v>
      </c>
    </row>
    <row r="184" spans="1:21" s="84" customFormat="1" ht="58.5" customHeight="1" x14ac:dyDescent="0.2">
      <c r="A184" s="16"/>
      <c r="B184" s="16"/>
      <c r="C184" s="16"/>
      <c r="D184" s="17">
        <v>2024</v>
      </c>
      <c r="E184" s="18">
        <f t="shared" si="12"/>
        <v>0</v>
      </c>
      <c r="F184" s="18">
        <v>0</v>
      </c>
      <c r="G184" s="18">
        <v>0</v>
      </c>
      <c r="H184" s="18">
        <v>0</v>
      </c>
      <c r="I184" s="18">
        <v>0</v>
      </c>
      <c r="J184" s="7"/>
      <c r="K184" s="19"/>
      <c r="L184" s="19"/>
      <c r="M184" s="20"/>
      <c r="N184" s="72"/>
      <c r="O184" s="73"/>
      <c r="P184" s="30">
        <v>2024</v>
      </c>
      <c r="Q184" s="92">
        <f t="shared" si="13"/>
        <v>9531.9</v>
      </c>
      <c r="R184" s="85">
        <v>686.3</v>
      </c>
      <c r="S184" s="85">
        <v>8845.6</v>
      </c>
      <c r="T184" s="85">
        <v>0</v>
      </c>
      <c r="U184" s="85">
        <v>0</v>
      </c>
    </row>
    <row r="185" spans="1:21" s="84" customFormat="1" ht="50.25" customHeight="1" x14ac:dyDescent="0.2">
      <c r="A185" s="23"/>
      <c r="B185" s="23"/>
      <c r="C185" s="23"/>
      <c r="D185" s="17">
        <v>2025</v>
      </c>
      <c r="E185" s="18">
        <f t="shared" si="12"/>
        <v>0</v>
      </c>
      <c r="F185" s="18">
        <v>0</v>
      </c>
      <c r="G185" s="18">
        <v>0</v>
      </c>
      <c r="H185" s="18">
        <v>0</v>
      </c>
      <c r="I185" s="18">
        <v>0</v>
      </c>
      <c r="J185" s="24"/>
      <c r="K185" s="25"/>
      <c r="L185" s="25"/>
      <c r="M185" s="26"/>
      <c r="N185" s="74"/>
      <c r="O185" s="75"/>
      <c r="P185" s="30">
        <v>2025</v>
      </c>
      <c r="Q185" s="92">
        <f t="shared" si="13"/>
        <v>0</v>
      </c>
      <c r="R185" s="85">
        <v>0</v>
      </c>
      <c r="S185" s="85">
        <v>0</v>
      </c>
      <c r="T185" s="85">
        <v>0</v>
      </c>
      <c r="U185" s="85">
        <v>0</v>
      </c>
    </row>
    <row r="186" spans="1:21" s="84" customFormat="1" ht="42" customHeight="1" x14ac:dyDescent="0.2">
      <c r="A186" s="83" t="s">
        <v>42</v>
      </c>
      <c r="B186" s="32" t="s">
        <v>334</v>
      </c>
      <c r="C186" s="34">
        <v>2023</v>
      </c>
      <c r="D186" s="17" t="s">
        <v>3</v>
      </c>
      <c r="E186" s="18">
        <f>SUM(E187:E191)</f>
        <v>24545.5</v>
      </c>
      <c r="F186" s="18">
        <f>SUM(F187:F191)</f>
        <v>1764.7</v>
      </c>
      <c r="G186" s="18">
        <f>SUM(G187:G191)</f>
        <v>22780.799999999999</v>
      </c>
      <c r="H186" s="18">
        <f>SUM(H187:H191)</f>
        <v>0</v>
      </c>
      <c r="I186" s="18">
        <f>SUM(I187:I191)</f>
        <v>0</v>
      </c>
      <c r="J186" s="32" t="s">
        <v>197</v>
      </c>
      <c r="K186" s="34" t="s">
        <v>89</v>
      </c>
      <c r="L186" s="34" t="s">
        <v>89</v>
      </c>
      <c r="M186" s="35" t="s">
        <v>108</v>
      </c>
      <c r="N186" s="82" t="s">
        <v>336</v>
      </c>
      <c r="O186" s="71"/>
      <c r="P186" s="30" t="s">
        <v>3</v>
      </c>
      <c r="Q186" s="92">
        <f t="shared" si="13"/>
        <v>24500</v>
      </c>
      <c r="R186" s="13">
        <f>SUM(R187:R191)</f>
        <v>1761.4</v>
      </c>
      <c r="S186" s="13">
        <f>SUM(S187:S191)</f>
        <v>22738.6</v>
      </c>
      <c r="T186" s="13">
        <f>SUM(T187:T191)</f>
        <v>0</v>
      </c>
      <c r="U186" s="13">
        <f>SUM(U187:U191)</f>
        <v>0</v>
      </c>
    </row>
    <row r="187" spans="1:21" s="84" customFormat="1" ht="57" customHeight="1" x14ac:dyDescent="0.2">
      <c r="A187" s="16"/>
      <c r="B187" s="16"/>
      <c r="C187" s="16"/>
      <c r="D187" s="17">
        <v>2021</v>
      </c>
      <c r="E187" s="18">
        <f t="shared" si="12"/>
        <v>0</v>
      </c>
      <c r="F187" s="18">
        <v>0</v>
      </c>
      <c r="G187" s="18">
        <v>0</v>
      </c>
      <c r="H187" s="18">
        <v>0</v>
      </c>
      <c r="I187" s="18">
        <v>0</v>
      </c>
      <c r="J187" s="7"/>
      <c r="K187" s="19"/>
      <c r="L187" s="19"/>
      <c r="M187" s="20"/>
      <c r="N187" s="72"/>
      <c r="O187" s="73"/>
      <c r="P187" s="30">
        <v>2021</v>
      </c>
      <c r="Q187" s="92">
        <f t="shared" si="13"/>
        <v>0</v>
      </c>
      <c r="R187" s="13">
        <v>0</v>
      </c>
      <c r="S187" s="13">
        <v>0</v>
      </c>
      <c r="T187" s="13">
        <v>0</v>
      </c>
      <c r="U187" s="13">
        <v>0</v>
      </c>
    </row>
    <row r="188" spans="1:21" s="84" customFormat="1" ht="50.25" customHeight="1" x14ac:dyDescent="0.2">
      <c r="A188" s="16"/>
      <c r="B188" s="16"/>
      <c r="C188" s="16"/>
      <c r="D188" s="17">
        <v>2022</v>
      </c>
      <c r="E188" s="18">
        <f t="shared" si="12"/>
        <v>0</v>
      </c>
      <c r="F188" s="18">
        <v>0</v>
      </c>
      <c r="G188" s="18">
        <v>0</v>
      </c>
      <c r="H188" s="18">
        <v>0</v>
      </c>
      <c r="I188" s="18">
        <v>0</v>
      </c>
      <c r="J188" s="7"/>
      <c r="K188" s="19"/>
      <c r="L188" s="19"/>
      <c r="M188" s="20"/>
      <c r="N188" s="72"/>
      <c r="O188" s="73"/>
      <c r="P188" s="30">
        <v>2022</v>
      </c>
      <c r="Q188" s="92">
        <f t="shared" si="13"/>
        <v>0</v>
      </c>
      <c r="R188" s="85">
        <v>0</v>
      </c>
      <c r="S188" s="85">
        <v>0</v>
      </c>
      <c r="T188" s="85">
        <v>0</v>
      </c>
      <c r="U188" s="85">
        <v>0</v>
      </c>
    </row>
    <row r="189" spans="1:21" s="84" customFormat="1" ht="57" customHeight="1" x14ac:dyDescent="0.2">
      <c r="A189" s="16"/>
      <c r="B189" s="16"/>
      <c r="C189" s="16"/>
      <c r="D189" s="17">
        <v>2023</v>
      </c>
      <c r="E189" s="18">
        <f>SUM(F189:I189)</f>
        <v>24545.5</v>
      </c>
      <c r="F189" s="18">
        <v>1764.7</v>
      </c>
      <c r="G189" s="18">
        <v>22780.799999999999</v>
      </c>
      <c r="H189" s="18">
        <v>0</v>
      </c>
      <c r="I189" s="18">
        <v>0</v>
      </c>
      <c r="J189" s="7"/>
      <c r="K189" s="19"/>
      <c r="L189" s="19"/>
      <c r="M189" s="20"/>
      <c r="N189" s="72"/>
      <c r="O189" s="73"/>
      <c r="P189" s="30">
        <v>2023</v>
      </c>
      <c r="Q189" s="92">
        <f t="shared" si="13"/>
        <v>0</v>
      </c>
      <c r="R189" s="85">
        <v>0</v>
      </c>
      <c r="S189" s="85">
        <v>0</v>
      </c>
      <c r="T189" s="85">
        <v>0</v>
      </c>
      <c r="U189" s="85">
        <v>0</v>
      </c>
    </row>
    <row r="190" spans="1:21" s="84" customFormat="1" ht="71.25" customHeight="1" x14ac:dyDescent="0.2">
      <c r="A190" s="16"/>
      <c r="B190" s="16"/>
      <c r="C190" s="16"/>
      <c r="D190" s="17">
        <v>2024</v>
      </c>
      <c r="E190" s="18">
        <f t="shared" si="12"/>
        <v>0</v>
      </c>
      <c r="F190" s="18">
        <v>0</v>
      </c>
      <c r="G190" s="18">
        <v>0</v>
      </c>
      <c r="H190" s="18">
        <v>0</v>
      </c>
      <c r="I190" s="18">
        <v>0</v>
      </c>
      <c r="J190" s="7"/>
      <c r="K190" s="19"/>
      <c r="L190" s="19"/>
      <c r="M190" s="20"/>
      <c r="N190" s="72"/>
      <c r="O190" s="73"/>
      <c r="P190" s="30">
        <v>2024</v>
      </c>
      <c r="Q190" s="92">
        <f t="shared" si="13"/>
        <v>24500</v>
      </c>
      <c r="R190" s="85">
        <v>1761.4</v>
      </c>
      <c r="S190" s="85">
        <v>22738.6</v>
      </c>
      <c r="T190" s="85">
        <v>0</v>
      </c>
      <c r="U190" s="85">
        <v>0</v>
      </c>
    </row>
    <row r="191" spans="1:21" s="84" customFormat="1" ht="74.25" customHeight="1" x14ac:dyDescent="0.2">
      <c r="A191" s="23"/>
      <c r="B191" s="23"/>
      <c r="C191" s="23"/>
      <c r="D191" s="17">
        <v>2025</v>
      </c>
      <c r="E191" s="18">
        <f t="shared" si="12"/>
        <v>0</v>
      </c>
      <c r="F191" s="18">
        <v>0</v>
      </c>
      <c r="G191" s="18">
        <v>0</v>
      </c>
      <c r="H191" s="18">
        <v>0</v>
      </c>
      <c r="I191" s="18">
        <v>0</v>
      </c>
      <c r="J191" s="24"/>
      <c r="K191" s="25"/>
      <c r="L191" s="25"/>
      <c r="M191" s="26"/>
      <c r="N191" s="74"/>
      <c r="O191" s="75"/>
      <c r="P191" s="30">
        <v>2025</v>
      </c>
      <c r="Q191" s="92">
        <f t="shared" si="13"/>
        <v>0</v>
      </c>
      <c r="R191" s="85">
        <v>0</v>
      </c>
      <c r="S191" s="85">
        <v>0</v>
      </c>
      <c r="T191" s="85">
        <v>0</v>
      </c>
      <c r="U191" s="85">
        <v>0</v>
      </c>
    </row>
    <row r="192" spans="1:21" s="84" customFormat="1" ht="18" customHeight="1" x14ac:dyDescent="0.2">
      <c r="A192" s="83" t="s">
        <v>43</v>
      </c>
      <c r="B192" s="32" t="s">
        <v>335</v>
      </c>
      <c r="C192" s="34">
        <v>2021</v>
      </c>
      <c r="D192" s="17" t="s">
        <v>3</v>
      </c>
      <c r="E192" s="18">
        <f>SUM(E193:E197)</f>
        <v>15000</v>
      </c>
      <c r="F192" s="18">
        <f>SUM(F193:F197)</f>
        <v>1078.4000000000001</v>
      </c>
      <c r="G192" s="18">
        <f>SUM(G193:G197)</f>
        <v>13921.6</v>
      </c>
      <c r="H192" s="18">
        <f>SUM(H193:H197)</f>
        <v>0</v>
      </c>
      <c r="I192" s="18">
        <f>SUM(I193:I197)</f>
        <v>0</v>
      </c>
      <c r="J192" s="32" t="s">
        <v>198</v>
      </c>
      <c r="K192" s="34" t="s">
        <v>89</v>
      </c>
      <c r="L192" s="34" t="s">
        <v>89</v>
      </c>
      <c r="M192" s="35" t="s">
        <v>108</v>
      </c>
      <c r="N192" s="57" t="s">
        <v>337</v>
      </c>
      <c r="O192" s="58"/>
      <c r="P192" s="30" t="s">
        <v>3</v>
      </c>
      <c r="Q192" s="92">
        <f t="shared" si="13"/>
        <v>15000</v>
      </c>
      <c r="R192" s="13">
        <f>SUM(R193:R197)</f>
        <v>1078.4000000000001</v>
      </c>
      <c r="S192" s="13">
        <f>SUM(S193:S197)</f>
        <v>13921.6</v>
      </c>
      <c r="T192" s="13">
        <f>SUM(T193:T197)</f>
        <v>0</v>
      </c>
      <c r="U192" s="13">
        <f>SUM(U193:U197)</f>
        <v>0</v>
      </c>
    </row>
    <row r="193" spans="1:21" s="84" customFormat="1" ht="18" customHeight="1" x14ac:dyDescent="0.2">
      <c r="A193" s="16"/>
      <c r="B193" s="16"/>
      <c r="C193" s="16"/>
      <c r="D193" s="17">
        <v>2021</v>
      </c>
      <c r="E193" s="18">
        <f>SUM(F193:I193)</f>
        <v>15000</v>
      </c>
      <c r="F193" s="18">
        <v>1078.4000000000001</v>
      </c>
      <c r="G193" s="18">
        <v>13921.6</v>
      </c>
      <c r="H193" s="18">
        <v>0</v>
      </c>
      <c r="I193" s="18">
        <v>0</v>
      </c>
      <c r="J193" s="7"/>
      <c r="K193" s="19"/>
      <c r="L193" s="19"/>
      <c r="M193" s="20"/>
      <c r="N193" s="56"/>
      <c r="O193" s="59"/>
      <c r="P193" s="30">
        <v>2021</v>
      </c>
      <c r="Q193" s="92">
        <f t="shared" si="13"/>
        <v>15000</v>
      </c>
      <c r="R193" s="95">
        <v>1078.4000000000001</v>
      </c>
      <c r="S193" s="96">
        <v>13921.6</v>
      </c>
      <c r="T193" s="96">
        <v>0</v>
      </c>
      <c r="U193" s="97">
        <v>0</v>
      </c>
    </row>
    <row r="194" spans="1:21" s="84" customFormat="1" ht="18" customHeight="1" x14ac:dyDescent="0.2">
      <c r="A194" s="16"/>
      <c r="B194" s="16"/>
      <c r="C194" s="16"/>
      <c r="D194" s="17">
        <v>2022</v>
      </c>
      <c r="E194" s="18">
        <f t="shared" si="12"/>
        <v>0</v>
      </c>
      <c r="F194" s="18">
        <v>0</v>
      </c>
      <c r="G194" s="18">
        <v>0</v>
      </c>
      <c r="H194" s="18">
        <v>0</v>
      </c>
      <c r="I194" s="18">
        <v>0</v>
      </c>
      <c r="J194" s="7"/>
      <c r="K194" s="19"/>
      <c r="L194" s="19"/>
      <c r="M194" s="20"/>
      <c r="N194" s="56"/>
      <c r="O194" s="59"/>
      <c r="P194" s="30">
        <v>2022</v>
      </c>
      <c r="Q194" s="92">
        <f t="shared" si="13"/>
        <v>0</v>
      </c>
      <c r="R194" s="85">
        <v>0</v>
      </c>
      <c r="S194" s="85">
        <v>0</v>
      </c>
      <c r="T194" s="85">
        <v>0</v>
      </c>
      <c r="U194" s="85">
        <v>0</v>
      </c>
    </row>
    <row r="195" spans="1:21" s="84" customFormat="1" ht="18" customHeight="1" x14ac:dyDescent="0.2">
      <c r="A195" s="16"/>
      <c r="B195" s="16"/>
      <c r="C195" s="16"/>
      <c r="D195" s="17">
        <v>2023</v>
      </c>
      <c r="E195" s="18">
        <f t="shared" si="12"/>
        <v>0</v>
      </c>
      <c r="F195" s="18">
        <v>0</v>
      </c>
      <c r="G195" s="18">
        <v>0</v>
      </c>
      <c r="H195" s="18">
        <v>0</v>
      </c>
      <c r="I195" s="18">
        <v>0</v>
      </c>
      <c r="J195" s="7"/>
      <c r="K195" s="19"/>
      <c r="L195" s="19"/>
      <c r="M195" s="20"/>
      <c r="N195" s="56"/>
      <c r="O195" s="59"/>
      <c r="P195" s="30">
        <v>2023</v>
      </c>
      <c r="Q195" s="92">
        <f t="shared" si="13"/>
        <v>0</v>
      </c>
      <c r="R195" s="85">
        <v>0</v>
      </c>
      <c r="S195" s="85">
        <v>0</v>
      </c>
      <c r="T195" s="85">
        <v>0</v>
      </c>
      <c r="U195" s="85">
        <v>0</v>
      </c>
    </row>
    <row r="196" spans="1:21" s="84" customFormat="1" ht="18" customHeight="1" x14ac:dyDescent="0.2">
      <c r="A196" s="16"/>
      <c r="B196" s="16"/>
      <c r="C196" s="16"/>
      <c r="D196" s="17">
        <v>2024</v>
      </c>
      <c r="E196" s="18">
        <f t="shared" si="12"/>
        <v>0</v>
      </c>
      <c r="F196" s="18">
        <v>0</v>
      </c>
      <c r="G196" s="18">
        <v>0</v>
      </c>
      <c r="H196" s="18">
        <v>0</v>
      </c>
      <c r="I196" s="18">
        <v>0</v>
      </c>
      <c r="J196" s="7"/>
      <c r="K196" s="19"/>
      <c r="L196" s="19"/>
      <c r="M196" s="20"/>
      <c r="N196" s="56"/>
      <c r="O196" s="59"/>
      <c r="P196" s="30">
        <v>2024</v>
      </c>
      <c r="Q196" s="92">
        <f t="shared" si="13"/>
        <v>0</v>
      </c>
      <c r="R196" s="85">
        <v>0</v>
      </c>
      <c r="S196" s="85">
        <v>0</v>
      </c>
      <c r="T196" s="85">
        <v>0</v>
      </c>
      <c r="U196" s="85">
        <v>0</v>
      </c>
    </row>
    <row r="197" spans="1:21" s="84" customFormat="1" ht="18" customHeight="1" x14ac:dyDescent="0.2">
      <c r="A197" s="23"/>
      <c r="B197" s="23"/>
      <c r="C197" s="23"/>
      <c r="D197" s="17">
        <v>2025</v>
      </c>
      <c r="E197" s="18">
        <f t="shared" si="12"/>
        <v>0</v>
      </c>
      <c r="F197" s="18">
        <v>0</v>
      </c>
      <c r="G197" s="18">
        <v>0</v>
      </c>
      <c r="H197" s="18">
        <v>0</v>
      </c>
      <c r="I197" s="18">
        <v>0</v>
      </c>
      <c r="J197" s="24"/>
      <c r="K197" s="25"/>
      <c r="L197" s="25"/>
      <c r="M197" s="26"/>
      <c r="N197" s="52"/>
      <c r="O197" s="61"/>
      <c r="P197" s="30">
        <v>2025</v>
      </c>
      <c r="Q197" s="92">
        <f t="shared" si="13"/>
        <v>0</v>
      </c>
      <c r="R197" s="85">
        <v>0</v>
      </c>
      <c r="S197" s="85">
        <v>0</v>
      </c>
      <c r="T197" s="85">
        <v>0</v>
      </c>
      <c r="U197" s="85">
        <v>0</v>
      </c>
    </row>
    <row r="198" spans="1:21" s="84" customFormat="1" ht="70.5" customHeight="1" x14ac:dyDescent="0.2">
      <c r="A198" s="83" t="s">
        <v>199</v>
      </c>
      <c r="B198" s="32" t="s">
        <v>338</v>
      </c>
      <c r="C198" s="34">
        <v>2025</v>
      </c>
      <c r="D198" s="17" t="s">
        <v>3</v>
      </c>
      <c r="E198" s="18">
        <f>SUM(E199:E203)</f>
        <v>15000</v>
      </c>
      <c r="F198" s="18">
        <f>F199+F200+F201+F202+F203</f>
        <v>1078.4000000000001</v>
      </c>
      <c r="G198" s="18">
        <f>G199+G200+G201+G202+G203</f>
        <v>13921.6</v>
      </c>
      <c r="H198" s="18">
        <f>H199+H200+H201+H202+H203</f>
        <v>0</v>
      </c>
      <c r="I198" s="18">
        <f>I199+I200+I201+I202+I203</f>
        <v>0</v>
      </c>
      <c r="J198" s="32" t="s">
        <v>200</v>
      </c>
      <c r="K198" s="34" t="s">
        <v>89</v>
      </c>
      <c r="L198" s="34" t="s">
        <v>89</v>
      </c>
      <c r="M198" s="35" t="s">
        <v>108</v>
      </c>
      <c r="N198" s="82" t="s">
        <v>339</v>
      </c>
      <c r="O198" s="71"/>
      <c r="P198" s="30" t="s">
        <v>3</v>
      </c>
      <c r="Q198" s="92">
        <f t="shared" si="13"/>
        <v>11775</v>
      </c>
      <c r="R198" s="13">
        <f>SUM(R199:R203)</f>
        <v>846.5</v>
      </c>
      <c r="S198" s="13">
        <f>SUM(S199:S203)</f>
        <v>10928.5</v>
      </c>
      <c r="T198" s="13">
        <f>SUM(T199:T203)</f>
        <v>0</v>
      </c>
      <c r="U198" s="13">
        <f>SUM(U199:U203)</f>
        <v>0</v>
      </c>
    </row>
    <row r="199" spans="1:21" s="84" customFormat="1" ht="57.75" customHeight="1" x14ac:dyDescent="0.2">
      <c r="A199" s="16"/>
      <c r="B199" s="98"/>
      <c r="C199" s="8"/>
      <c r="D199" s="17">
        <v>2021</v>
      </c>
      <c r="E199" s="18">
        <f>F199+G199+H199+I199</f>
        <v>0</v>
      </c>
      <c r="F199" s="18">
        <v>0</v>
      </c>
      <c r="G199" s="18">
        <v>0</v>
      </c>
      <c r="H199" s="18">
        <v>0</v>
      </c>
      <c r="I199" s="18">
        <v>0</v>
      </c>
      <c r="J199" s="7"/>
      <c r="K199" s="19"/>
      <c r="L199" s="19"/>
      <c r="M199" s="20"/>
      <c r="N199" s="72"/>
      <c r="O199" s="73"/>
      <c r="P199" s="30">
        <v>2021</v>
      </c>
      <c r="Q199" s="92">
        <f t="shared" si="13"/>
        <v>0</v>
      </c>
      <c r="R199" s="13">
        <v>0</v>
      </c>
      <c r="S199" s="13">
        <v>0</v>
      </c>
      <c r="T199" s="13">
        <v>0</v>
      </c>
      <c r="U199" s="13">
        <v>0</v>
      </c>
    </row>
    <row r="200" spans="1:21" s="84" customFormat="1" ht="63.75" customHeight="1" x14ac:dyDescent="0.2">
      <c r="A200" s="16"/>
      <c r="B200" s="98"/>
      <c r="C200" s="8"/>
      <c r="D200" s="17">
        <v>2022</v>
      </c>
      <c r="E200" s="18">
        <f>F200+G200+H200+I200</f>
        <v>0</v>
      </c>
      <c r="F200" s="18">
        <v>0</v>
      </c>
      <c r="G200" s="18">
        <v>0</v>
      </c>
      <c r="H200" s="18">
        <v>0</v>
      </c>
      <c r="I200" s="18">
        <v>0</v>
      </c>
      <c r="J200" s="7"/>
      <c r="K200" s="19"/>
      <c r="L200" s="19"/>
      <c r="M200" s="20"/>
      <c r="N200" s="72"/>
      <c r="O200" s="73"/>
      <c r="P200" s="30">
        <v>2022</v>
      </c>
      <c r="Q200" s="92">
        <f t="shared" si="13"/>
        <v>0</v>
      </c>
      <c r="R200" s="85">
        <v>0</v>
      </c>
      <c r="S200" s="85">
        <v>0</v>
      </c>
      <c r="T200" s="85">
        <v>0</v>
      </c>
      <c r="U200" s="85">
        <v>0</v>
      </c>
    </row>
    <row r="201" spans="1:21" s="84" customFormat="1" ht="74.25" customHeight="1" x14ac:dyDescent="0.2">
      <c r="A201" s="16"/>
      <c r="B201" s="98"/>
      <c r="C201" s="8"/>
      <c r="D201" s="17">
        <v>2023</v>
      </c>
      <c r="E201" s="18">
        <f>F201+G201+H201+I201</f>
        <v>0</v>
      </c>
      <c r="F201" s="18">
        <v>0</v>
      </c>
      <c r="G201" s="18">
        <v>0</v>
      </c>
      <c r="H201" s="18">
        <v>0</v>
      </c>
      <c r="I201" s="18">
        <v>0</v>
      </c>
      <c r="J201" s="7"/>
      <c r="K201" s="19"/>
      <c r="L201" s="19"/>
      <c r="M201" s="20"/>
      <c r="N201" s="72"/>
      <c r="O201" s="73"/>
      <c r="P201" s="30">
        <v>2023</v>
      </c>
      <c r="Q201" s="92">
        <f t="shared" si="13"/>
        <v>0</v>
      </c>
      <c r="R201" s="85">
        <v>0</v>
      </c>
      <c r="S201" s="85">
        <v>0</v>
      </c>
      <c r="T201" s="85">
        <v>0</v>
      </c>
      <c r="U201" s="85">
        <v>0</v>
      </c>
    </row>
    <row r="202" spans="1:21" s="84" customFormat="1" ht="75" customHeight="1" x14ac:dyDescent="0.2">
      <c r="A202" s="16"/>
      <c r="B202" s="98"/>
      <c r="C202" s="8"/>
      <c r="D202" s="17">
        <v>2024</v>
      </c>
      <c r="E202" s="18">
        <f>F202+G202+H202+I202</f>
        <v>0</v>
      </c>
      <c r="F202" s="18">
        <v>0</v>
      </c>
      <c r="G202" s="18">
        <v>0</v>
      </c>
      <c r="H202" s="18">
        <v>0</v>
      </c>
      <c r="I202" s="18">
        <v>0</v>
      </c>
      <c r="J202" s="7"/>
      <c r="K202" s="19"/>
      <c r="L202" s="19"/>
      <c r="M202" s="20"/>
      <c r="N202" s="72"/>
      <c r="O202" s="73"/>
      <c r="P202" s="30">
        <v>2024</v>
      </c>
      <c r="Q202" s="92">
        <f t="shared" si="13"/>
        <v>11775</v>
      </c>
      <c r="R202" s="85">
        <v>846.5</v>
      </c>
      <c r="S202" s="85">
        <v>10928.5</v>
      </c>
      <c r="T202" s="85">
        <v>0</v>
      </c>
      <c r="U202" s="85">
        <v>0</v>
      </c>
    </row>
    <row r="203" spans="1:21" s="84" customFormat="1" ht="57" customHeight="1" x14ac:dyDescent="0.2">
      <c r="A203" s="23"/>
      <c r="B203" s="99"/>
      <c r="C203" s="100"/>
      <c r="D203" s="17">
        <v>2025</v>
      </c>
      <c r="E203" s="18">
        <f>F203+G203+H203+I203</f>
        <v>15000</v>
      </c>
      <c r="F203" s="18">
        <v>1078.4000000000001</v>
      </c>
      <c r="G203" s="18">
        <v>13921.6</v>
      </c>
      <c r="H203" s="18">
        <v>0</v>
      </c>
      <c r="I203" s="18">
        <v>0</v>
      </c>
      <c r="J203" s="24"/>
      <c r="K203" s="25"/>
      <c r="L203" s="25"/>
      <c r="M203" s="26"/>
      <c r="N203" s="74"/>
      <c r="O203" s="75"/>
      <c r="P203" s="30">
        <v>2025</v>
      </c>
      <c r="Q203" s="92">
        <f t="shared" si="13"/>
        <v>0</v>
      </c>
      <c r="R203" s="85">
        <v>0</v>
      </c>
      <c r="S203" s="85">
        <v>0</v>
      </c>
      <c r="T203" s="85">
        <v>0</v>
      </c>
      <c r="U203" s="85">
        <v>0</v>
      </c>
    </row>
    <row r="204" spans="1:21" s="84" customFormat="1" ht="15.75" customHeight="1" x14ac:dyDescent="0.2">
      <c r="A204" s="83" t="s">
        <v>45</v>
      </c>
      <c r="B204" s="32" t="s">
        <v>340</v>
      </c>
      <c r="C204" s="34" t="s">
        <v>44</v>
      </c>
      <c r="D204" s="17" t="s">
        <v>3</v>
      </c>
      <c r="E204" s="18">
        <f>SUM(E205:E209)</f>
        <v>43357</v>
      </c>
      <c r="F204" s="18">
        <f>SUM(F205:F209)</f>
        <v>0</v>
      </c>
      <c r="G204" s="18">
        <f>SUM(G205:G209)</f>
        <v>0</v>
      </c>
      <c r="H204" s="18">
        <f>SUM(H205:H209)</f>
        <v>0</v>
      </c>
      <c r="I204" s="18">
        <f>SUM(I205:I209)</f>
        <v>43357</v>
      </c>
      <c r="J204" s="32" t="s">
        <v>201</v>
      </c>
      <c r="K204" s="34" t="s">
        <v>163</v>
      </c>
      <c r="L204" s="34" t="s">
        <v>92</v>
      </c>
      <c r="M204" s="35" t="s">
        <v>202</v>
      </c>
      <c r="N204" s="82" t="s">
        <v>341</v>
      </c>
      <c r="O204" s="71"/>
      <c r="P204" s="30" t="s">
        <v>3</v>
      </c>
      <c r="Q204" s="13">
        <f t="shared" si="13"/>
        <v>32957</v>
      </c>
      <c r="R204" s="13">
        <f>SUM(R205:R209)</f>
        <v>0</v>
      </c>
      <c r="S204" s="13">
        <f>SUM(S205:S209)</f>
        <v>0</v>
      </c>
      <c r="T204" s="13">
        <f>SUM(T205:T209)</f>
        <v>0</v>
      </c>
      <c r="U204" s="13">
        <f>SUM(U205:U209)</f>
        <v>32957</v>
      </c>
    </row>
    <row r="205" spans="1:21" s="84" customFormat="1" ht="15.75" customHeight="1" x14ac:dyDescent="0.2">
      <c r="A205" s="16"/>
      <c r="B205" s="16"/>
      <c r="C205" s="16"/>
      <c r="D205" s="17">
        <v>2021</v>
      </c>
      <c r="E205" s="18">
        <f t="shared" ref="E205:E215" si="14">SUM(F205:I205)</f>
        <v>25885</v>
      </c>
      <c r="F205" s="18">
        <v>0</v>
      </c>
      <c r="G205" s="18">
        <v>0</v>
      </c>
      <c r="H205" s="18">
        <v>0</v>
      </c>
      <c r="I205" s="18">
        <f>6700+6700+7500+1985+3000</f>
        <v>25885</v>
      </c>
      <c r="J205" s="7"/>
      <c r="K205" s="19"/>
      <c r="L205" s="19"/>
      <c r="M205" s="20"/>
      <c r="N205" s="72"/>
      <c r="O205" s="73"/>
      <c r="P205" s="30">
        <v>2021</v>
      </c>
      <c r="Q205" s="13">
        <f t="shared" si="13"/>
        <v>25885</v>
      </c>
      <c r="R205" s="96">
        <v>0</v>
      </c>
      <c r="S205" s="96">
        <v>0</v>
      </c>
      <c r="T205" s="96">
        <v>0</v>
      </c>
      <c r="U205" s="97">
        <v>25885</v>
      </c>
    </row>
    <row r="206" spans="1:21" s="84" customFormat="1" ht="15.75" customHeight="1" x14ac:dyDescent="0.2">
      <c r="A206" s="16"/>
      <c r="B206" s="16"/>
      <c r="C206" s="16"/>
      <c r="D206" s="17">
        <v>2022</v>
      </c>
      <c r="E206" s="18">
        <f t="shared" si="14"/>
        <v>17472</v>
      </c>
      <c r="F206" s="18">
        <v>0</v>
      </c>
      <c r="G206" s="18">
        <v>0</v>
      </c>
      <c r="H206" s="18">
        <v>0</v>
      </c>
      <c r="I206" s="18">
        <f>6700+6700+4072</f>
        <v>17472</v>
      </c>
      <c r="J206" s="7"/>
      <c r="K206" s="19"/>
      <c r="L206" s="19"/>
      <c r="M206" s="20"/>
      <c r="N206" s="72"/>
      <c r="O206" s="73"/>
      <c r="P206" s="30">
        <v>2022</v>
      </c>
      <c r="Q206" s="13">
        <f t="shared" si="13"/>
        <v>7072</v>
      </c>
      <c r="R206" s="13">
        <v>0</v>
      </c>
      <c r="S206" s="13">
        <v>0</v>
      </c>
      <c r="T206" s="13">
        <v>0</v>
      </c>
      <c r="U206" s="13">
        <v>7072</v>
      </c>
    </row>
    <row r="207" spans="1:21" s="84" customFormat="1" ht="15.75" customHeight="1" x14ac:dyDescent="0.2">
      <c r="A207" s="16"/>
      <c r="B207" s="16"/>
      <c r="C207" s="16"/>
      <c r="D207" s="17">
        <v>2023</v>
      </c>
      <c r="E207" s="18">
        <f t="shared" si="14"/>
        <v>0</v>
      </c>
      <c r="F207" s="18">
        <v>0</v>
      </c>
      <c r="G207" s="18">
        <v>0</v>
      </c>
      <c r="H207" s="18">
        <v>0</v>
      </c>
      <c r="I207" s="18">
        <v>0</v>
      </c>
      <c r="J207" s="7"/>
      <c r="K207" s="19"/>
      <c r="L207" s="19"/>
      <c r="M207" s="20"/>
      <c r="N207" s="72"/>
      <c r="O207" s="73"/>
      <c r="P207" s="30">
        <v>2023</v>
      </c>
      <c r="Q207" s="13">
        <f t="shared" si="13"/>
        <v>0</v>
      </c>
      <c r="R207" s="13">
        <v>0</v>
      </c>
      <c r="S207" s="13">
        <v>0</v>
      </c>
      <c r="T207" s="13">
        <v>0</v>
      </c>
      <c r="U207" s="13">
        <v>0</v>
      </c>
    </row>
    <row r="208" spans="1:21" s="84" customFormat="1" ht="15.75" customHeight="1" x14ac:dyDescent="0.2">
      <c r="A208" s="16"/>
      <c r="B208" s="16"/>
      <c r="C208" s="16"/>
      <c r="D208" s="17">
        <v>2024</v>
      </c>
      <c r="E208" s="18">
        <f t="shared" si="14"/>
        <v>0</v>
      </c>
      <c r="F208" s="18">
        <v>0</v>
      </c>
      <c r="G208" s="18">
        <v>0</v>
      </c>
      <c r="H208" s="18">
        <v>0</v>
      </c>
      <c r="I208" s="18">
        <v>0</v>
      </c>
      <c r="J208" s="7"/>
      <c r="K208" s="19"/>
      <c r="L208" s="19"/>
      <c r="M208" s="20"/>
      <c r="N208" s="72"/>
      <c r="O208" s="73"/>
      <c r="P208" s="30">
        <v>2024</v>
      </c>
      <c r="Q208" s="13">
        <f t="shared" si="13"/>
        <v>0</v>
      </c>
      <c r="R208" s="13">
        <v>0</v>
      </c>
      <c r="S208" s="13">
        <v>0</v>
      </c>
      <c r="T208" s="13">
        <v>0</v>
      </c>
      <c r="U208" s="13">
        <v>0</v>
      </c>
    </row>
    <row r="209" spans="1:21" s="84" customFormat="1" ht="28.5" customHeight="1" x14ac:dyDescent="0.2">
      <c r="A209" s="23"/>
      <c r="B209" s="23"/>
      <c r="C209" s="23"/>
      <c r="D209" s="17">
        <v>2025</v>
      </c>
      <c r="E209" s="18">
        <f t="shared" si="14"/>
        <v>0</v>
      </c>
      <c r="F209" s="18">
        <v>0</v>
      </c>
      <c r="G209" s="18">
        <v>0</v>
      </c>
      <c r="H209" s="18">
        <v>0</v>
      </c>
      <c r="I209" s="18">
        <v>0</v>
      </c>
      <c r="J209" s="24"/>
      <c r="K209" s="25"/>
      <c r="L209" s="25"/>
      <c r="M209" s="26"/>
      <c r="N209" s="74"/>
      <c r="O209" s="75"/>
      <c r="P209" s="30">
        <v>2025</v>
      </c>
      <c r="Q209" s="13">
        <f t="shared" si="13"/>
        <v>0</v>
      </c>
      <c r="R209" s="13">
        <v>0</v>
      </c>
      <c r="S209" s="13">
        <v>0</v>
      </c>
      <c r="T209" s="13">
        <v>0</v>
      </c>
      <c r="U209" s="13">
        <v>0</v>
      </c>
    </row>
    <row r="210" spans="1:21" ht="208.5" customHeight="1" x14ac:dyDescent="0.2">
      <c r="A210" s="83" t="s">
        <v>46</v>
      </c>
      <c r="B210" s="32" t="s">
        <v>342</v>
      </c>
      <c r="C210" s="34" t="s">
        <v>61</v>
      </c>
      <c r="D210" s="17" t="s">
        <v>3</v>
      </c>
      <c r="E210" s="18">
        <f>SUM(E211:E215)</f>
        <v>387529.84</v>
      </c>
      <c r="F210" s="18">
        <f>SUM(F211:F215)</f>
        <v>215025.24</v>
      </c>
      <c r="G210" s="182">
        <f>SUM(G211:G215)</f>
        <v>54405.599999999999</v>
      </c>
      <c r="H210" s="18">
        <f>SUM(H211:H215)</f>
        <v>0</v>
      </c>
      <c r="I210" s="182">
        <f>SUM(I211:I215)</f>
        <v>118099</v>
      </c>
      <c r="J210" s="32" t="s">
        <v>277</v>
      </c>
      <c r="K210" s="34" t="s">
        <v>94</v>
      </c>
      <c r="L210" s="34" t="s">
        <v>92</v>
      </c>
      <c r="M210" s="35" t="s">
        <v>203</v>
      </c>
      <c r="N210" s="70" t="s">
        <v>343</v>
      </c>
      <c r="O210" s="71"/>
      <c r="P210" s="30" t="s">
        <v>3</v>
      </c>
      <c r="Q210" s="13">
        <f t="shared" si="13"/>
        <v>202736.66399999999</v>
      </c>
      <c r="R210" s="13">
        <f>SUM(R211:R215)</f>
        <v>179995.125</v>
      </c>
      <c r="S210" s="13">
        <f>SUM(S211:S215)</f>
        <v>0</v>
      </c>
      <c r="T210" s="13">
        <f>SUM(T211:T215)</f>
        <v>0</v>
      </c>
      <c r="U210" s="13">
        <f>SUM(U211:U215)</f>
        <v>22741.539000000001</v>
      </c>
    </row>
    <row r="211" spans="1:21" ht="201" customHeight="1" x14ac:dyDescent="0.2">
      <c r="A211" s="16"/>
      <c r="B211" s="183"/>
      <c r="C211" s="16"/>
      <c r="D211" s="17">
        <v>2021</v>
      </c>
      <c r="E211" s="18">
        <f>SUM(F211:I211)</f>
        <v>79009.34</v>
      </c>
      <c r="F211" s="18">
        <v>54009.34</v>
      </c>
      <c r="G211" s="18">
        <v>0</v>
      </c>
      <c r="H211" s="18">
        <v>0</v>
      </c>
      <c r="I211" s="182">
        <v>25000</v>
      </c>
      <c r="J211" s="7"/>
      <c r="K211" s="19"/>
      <c r="L211" s="19"/>
      <c r="M211" s="20"/>
      <c r="N211" s="72"/>
      <c r="O211" s="73"/>
      <c r="P211" s="30">
        <v>2021</v>
      </c>
      <c r="Q211" s="13">
        <f t="shared" si="13"/>
        <v>54009.34</v>
      </c>
      <c r="R211" s="13">
        <v>54009.34</v>
      </c>
      <c r="S211" s="13">
        <v>0</v>
      </c>
      <c r="T211" s="13">
        <v>0</v>
      </c>
      <c r="U211" s="13">
        <v>0</v>
      </c>
    </row>
    <row r="212" spans="1:21" ht="207.75" customHeight="1" x14ac:dyDescent="0.2">
      <c r="A212" s="16"/>
      <c r="B212" s="183"/>
      <c r="C212" s="16"/>
      <c r="D212" s="17">
        <v>2022</v>
      </c>
      <c r="E212" s="18">
        <f>SUM(F212:I212)</f>
        <v>112849.2</v>
      </c>
      <c r="F212" s="18">
        <v>52849.2</v>
      </c>
      <c r="G212" s="182">
        <v>20000</v>
      </c>
      <c r="H212" s="18">
        <v>0</v>
      </c>
      <c r="I212" s="182">
        <v>40000</v>
      </c>
      <c r="J212" s="7"/>
      <c r="K212" s="19"/>
      <c r="L212" s="19"/>
      <c r="M212" s="20"/>
      <c r="N212" s="72"/>
      <c r="O212" s="73"/>
      <c r="P212" s="30">
        <v>2022</v>
      </c>
      <c r="Q212" s="13">
        <f t="shared" si="13"/>
        <v>54827.3</v>
      </c>
      <c r="R212" s="31">
        <v>54827.3</v>
      </c>
      <c r="S212" s="85">
        <v>0</v>
      </c>
      <c r="T212" s="85">
        <v>0</v>
      </c>
      <c r="U212" s="85">
        <v>0</v>
      </c>
    </row>
    <row r="213" spans="1:21" ht="148.5" customHeight="1" x14ac:dyDescent="0.2">
      <c r="A213" s="16"/>
      <c r="B213" s="183"/>
      <c r="C213" s="16"/>
      <c r="D213" s="17">
        <v>2023</v>
      </c>
      <c r="E213" s="18">
        <f>SUM(F213:I213)</f>
        <v>117448.1</v>
      </c>
      <c r="F213" s="18">
        <v>52448.1</v>
      </c>
      <c r="G213" s="182">
        <v>20000</v>
      </c>
      <c r="H213" s="18">
        <v>0</v>
      </c>
      <c r="I213" s="18">
        <v>45000</v>
      </c>
      <c r="J213" s="7"/>
      <c r="K213" s="19"/>
      <c r="L213" s="19"/>
      <c r="M213" s="20"/>
      <c r="N213" s="72"/>
      <c r="O213" s="73"/>
      <c r="P213" s="30">
        <v>2023</v>
      </c>
      <c r="Q213" s="13">
        <f t="shared" si="13"/>
        <v>67502.239000000001</v>
      </c>
      <c r="R213" s="13">
        <v>58360.7</v>
      </c>
      <c r="S213" s="13">
        <v>0</v>
      </c>
      <c r="T213" s="13">
        <v>0</v>
      </c>
      <c r="U213" s="13">
        <v>9141.5390000000007</v>
      </c>
    </row>
    <row r="214" spans="1:21" ht="174.75" customHeight="1" x14ac:dyDescent="0.2">
      <c r="A214" s="16"/>
      <c r="B214" s="183"/>
      <c r="C214" s="16"/>
      <c r="D214" s="17">
        <v>2024</v>
      </c>
      <c r="E214" s="18">
        <f>SUM(F214:I214)</f>
        <v>78223.199999999997</v>
      </c>
      <c r="F214" s="18">
        <v>55718.6</v>
      </c>
      <c r="G214" s="182">
        <v>14405.6</v>
      </c>
      <c r="H214" s="18">
        <v>0</v>
      </c>
      <c r="I214" s="18">
        <v>8099</v>
      </c>
      <c r="J214" s="7"/>
      <c r="K214" s="19"/>
      <c r="L214" s="19"/>
      <c r="M214" s="20"/>
      <c r="N214" s="72"/>
      <c r="O214" s="73"/>
      <c r="P214" s="30">
        <v>2024</v>
      </c>
      <c r="Q214" s="13">
        <f t="shared" si="13"/>
        <v>26397.785</v>
      </c>
      <c r="R214" s="13">
        <v>12797.785</v>
      </c>
      <c r="S214" s="13">
        <v>0</v>
      </c>
      <c r="T214" s="13">
        <v>0</v>
      </c>
      <c r="U214" s="13">
        <v>13600</v>
      </c>
    </row>
    <row r="215" spans="1:21" ht="178.5" customHeight="1" x14ac:dyDescent="0.2">
      <c r="A215" s="23"/>
      <c r="B215" s="184"/>
      <c r="C215" s="23"/>
      <c r="D215" s="17">
        <v>2025</v>
      </c>
      <c r="E215" s="18">
        <f t="shared" si="14"/>
        <v>0</v>
      </c>
      <c r="F215" s="18">
        <v>0</v>
      </c>
      <c r="G215" s="18">
        <v>0</v>
      </c>
      <c r="H215" s="18">
        <v>0</v>
      </c>
      <c r="I215" s="18">
        <v>0</v>
      </c>
      <c r="J215" s="24"/>
      <c r="K215" s="25"/>
      <c r="L215" s="25"/>
      <c r="M215" s="20"/>
      <c r="N215" s="74"/>
      <c r="O215" s="75"/>
      <c r="P215" s="30">
        <v>2025</v>
      </c>
      <c r="Q215" s="13">
        <f t="shared" si="13"/>
        <v>0</v>
      </c>
      <c r="R215" s="13">
        <v>0</v>
      </c>
      <c r="S215" s="13">
        <v>0</v>
      </c>
      <c r="T215" s="13">
        <v>0</v>
      </c>
      <c r="U215" s="13">
        <v>0</v>
      </c>
    </row>
    <row r="216" spans="1:21" s="84" customFormat="1" ht="127.5" customHeight="1" x14ac:dyDescent="0.2">
      <c r="A216" s="83" t="s">
        <v>47</v>
      </c>
      <c r="B216" s="32" t="s">
        <v>344</v>
      </c>
      <c r="C216" s="101" t="s">
        <v>164</v>
      </c>
      <c r="D216" s="17" t="s">
        <v>3</v>
      </c>
      <c r="E216" s="18">
        <f>SUM(E217:E221)</f>
        <v>644543.19999999995</v>
      </c>
      <c r="F216" s="18">
        <f>F217+F218+F219+F220+F221</f>
        <v>546316</v>
      </c>
      <c r="G216" s="18">
        <f>G217+G218+G219+G220+G221</f>
        <v>71000</v>
      </c>
      <c r="H216" s="18">
        <f>H217+H218+H219+H220+H221</f>
        <v>27227.200000000001</v>
      </c>
      <c r="I216" s="18">
        <f>I217+I218+I219+I220+I221</f>
        <v>0</v>
      </c>
      <c r="J216" s="32" t="s">
        <v>204</v>
      </c>
      <c r="K216" s="34" t="s">
        <v>88</v>
      </c>
      <c r="L216" s="77" t="s">
        <v>85</v>
      </c>
      <c r="M216" s="55" t="s">
        <v>258</v>
      </c>
      <c r="N216" s="82" t="s">
        <v>345</v>
      </c>
      <c r="O216" s="71"/>
      <c r="P216" s="30" t="s">
        <v>3</v>
      </c>
      <c r="Q216" s="13">
        <f t="shared" ref="Q216:Q222" si="15">R216+S216+T216+U216</f>
        <v>473221.81902999996</v>
      </c>
      <c r="R216" s="13">
        <f>SUM(R217:R221)</f>
        <v>383332.68806999997</v>
      </c>
      <c r="S216" s="13">
        <f>SUM(S217:S221)</f>
        <v>71000</v>
      </c>
      <c r="T216" s="13">
        <f>SUM(T217:T221)</f>
        <v>18889.130960000002</v>
      </c>
      <c r="U216" s="13">
        <f>SUM(U217:U221)</f>
        <v>0</v>
      </c>
    </row>
    <row r="217" spans="1:21" s="84" customFormat="1" ht="168" customHeight="1" x14ac:dyDescent="0.2">
      <c r="A217" s="16"/>
      <c r="B217" s="16"/>
      <c r="C217" s="102"/>
      <c r="D217" s="17">
        <v>2021</v>
      </c>
      <c r="E217" s="18">
        <f>F217+G217+H217+I217</f>
        <v>100000</v>
      </c>
      <c r="F217" s="18">
        <v>29000</v>
      </c>
      <c r="G217" s="18">
        <v>71000</v>
      </c>
      <c r="H217" s="18">
        <v>0</v>
      </c>
      <c r="I217" s="18">
        <v>0</v>
      </c>
      <c r="J217" s="7"/>
      <c r="K217" s="19"/>
      <c r="L217" s="79"/>
      <c r="M217" s="80"/>
      <c r="N217" s="72"/>
      <c r="O217" s="73"/>
      <c r="P217" s="30">
        <v>2021</v>
      </c>
      <c r="Q217" s="13">
        <f t="shared" si="15"/>
        <v>100000</v>
      </c>
      <c r="R217" s="93">
        <v>29000</v>
      </c>
      <c r="S217" s="93">
        <v>71000</v>
      </c>
      <c r="T217" s="13">
        <v>0</v>
      </c>
      <c r="U217" s="13">
        <v>0</v>
      </c>
    </row>
    <row r="218" spans="1:21" s="84" customFormat="1" ht="223.5" customHeight="1" x14ac:dyDescent="0.2">
      <c r="A218" s="16"/>
      <c r="B218" s="16"/>
      <c r="C218" s="102"/>
      <c r="D218" s="17">
        <v>2022</v>
      </c>
      <c r="E218" s="18">
        <f>F218+G218+H218+I218</f>
        <v>266020.09999999998</v>
      </c>
      <c r="F218" s="18">
        <v>252719.1</v>
      </c>
      <c r="G218" s="18">
        <v>0</v>
      </c>
      <c r="H218" s="18">
        <v>13301</v>
      </c>
      <c r="I218" s="18">
        <v>0</v>
      </c>
      <c r="J218" s="7"/>
      <c r="K218" s="19"/>
      <c r="L218" s="79"/>
      <c r="M218" s="80"/>
      <c r="N218" s="72"/>
      <c r="O218" s="73"/>
      <c r="P218" s="30">
        <v>2022</v>
      </c>
      <c r="Q218" s="13">
        <f t="shared" si="15"/>
        <v>264381.2</v>
      </c>
      <c r="R218" s="94">
        <v>251162.1</v>
      </c>
      <c r="S218" s="85">
        <v>0</v>
      </c>
      <c r="T218" s="94">
        <v>13219.1</v>
      </c>
      <c r="U218" s="85">
        <v>0</v>
      </c>
    </row>
    <row r="219" spans="1:21" s="84" customFormat="1" ht="314.25" customHeight="1" x14ac:dyDescent="0.2">
      <c r="A219" s="16"/>
      <c r="B219" s="16"/>
      <c r="C219" s="102"/>
      <c r="D219" s="17">
        <v>2023</v>
      </c>
      <c r="E219" s="18">
        <f>F219+G219+H219+I219</f>
        <v>278523.10000000003</v>
      </c>
      <c r="F219" s="18">
        <v>264596.90000000002</v>
      </c>
      <c r="G219" s="18">
        <v>0</v>
      </c>
      <c r="H219" s="18">
        <v>13926.2</v>
      </c>
      <c r="I219" s="18">
        <v>0</v>
      </c>
      <c r="J219" s="7"/>
      <c r="K219" s="19"/>
      <c r="L219" s="79"/>
      <c r="M219" s="80"/>
      <c r="N219" s="72"/>
      <c r="O219" s="73"/>
      <c r="P219" s="30">
        <v>2023</v>
      </c>
      <c r="Q219" s="13">
        <f t="shared" si="15"/>
        <v>108600.61903</v>
      </c>
      <c r="R219" s="13">
        <f>103170588.07/1000</f>
        <v>103170.58807</v>
      </c>
      <c r="S219" s="13">
        <v>0</v>
      </c>
      <c r="T219" s="13">
        <f>5430030.96/1000</f>
        <v>5430.0309600000001</v>
      </c>
      <c r="U219" s="13">
        <f>SUM(V219:X219)</f>
        <v>0</v>
      </c>
    </row>
    <row r="220" spans="1:21" s="84" customFormat="1" ht="253.5" customHeight="1" x14ac:dyDescent="0.2">
      <c r="A220" s="16"/>
      <c r="B220" s="16"/>
      <c r="C220" s="102"/>
      <c r="D220" s="17">
        <v>2024</v>
      </c>
      <c r="E220" s="18">
        <f>F220+G220+H220+I220</f>
        <v>0</v>
      </c>
      <c r="F220" s="18">
        <v>0</v>
      </c>
      <c r="G220" s="18">
        <v>0</v>
      </c>
      <c r="H220" s="18">
        <v>0</v>
      </c>
      <c r="I220" s="18">
        <v>0</v>
      </c>
      <c r="J220" s="7"/>
      <c r="K220" s="19"/>
      <c r="L220" s="79"/>
      <c r="M220" s="80"/>
      <c r="N220" s="72"/>
      <c r="O220" s="73"/>
      <c r="P220" s="30">
        <v>2024</v>
      </c>
      <c r="Q220" s="13">
        <f t="shared" si="15"/>
        <v>240</v>
      </c>
      <c r="R220" s="13">
        <v>0</v>
      </c>
      <c r="S220" s="13">
        <v>0</v>
      </c>
      <c r="T220" s="13">
        <v>240</v>
      </c>
      <c r="U220" s="13">
        <f>SUM(V220:X220)</f>
        <v>0</v>
      </c>
    </row>
    <row r="221" spans="1:21" s="84" customFormat="1" ht="198.75" customHeight="1" x14ac:dyDescent="0.2">
      <c r="A221" s="23"/>
      <c r="B221" s="23"/>
      <c r="C221" s="103"/>
      <c r="D221" s="17">
        <v>2025</v>
      </c>
      <c r="E221" s="18">
        <f>F221+G221+H221+I221</f>
        <v>0</v>
      </c>
      <c r="F221" s="18">
        <v>0</v>
      </c>
      <c r="G221" s="18">
        <v>0</v>
      </c>
      <c r="H221" s="18">
        <v>0</v>
      </c>
      <c r="I221" s="18">
        <v>0</v>
      </c>
      <c r="J221" s="24"/>
      <c r="K221" s="25"/>
      <c r="L221" s="81"/>
      <c r="M221" s="80"/>
      <c r="N221" s="74"/>
      <c r="O221" s="75"/>
      <c r="P221" s="30">
        <v>2025</v>
      </c>
      <c r="Q221" s="13">
        <f t="shared" si="15"/>
        <v>0</v>
      </c>
      <c r="R221" s="13">
        <f>SUM(S221:U221)</f>
        <v>0</v>
      </c>
      <c r="S221" s="13">
        <f>SUM(T221:V221)</f>
        <v>0</v>
      </c>
      <c r="T221" s="13">
        <f>SUM(U221:W221)</f>
        <v>0</v>
      </c>
      <c r="U221" s="13">
        <f>SUM(V221:X221)</f>
        <v>0</v>
      </c>
    </row>
    <row r="222" spans="1:21" ht="44.25" customHeight="1" x14ac:dyDescent="0.2">
      <c r="A222" s="83" t="s">
        <v>49</v>
      </c>
      <c r="B222" s="32" t="s">
        <v>347</v>
      </c>
      <c r="C222" s="34" t="s">
        <v>48</v>
      </c>
      <c r="D222" s="17" t="s">
        <v>3</v>
      </c>
      <c r="E222" s="18">
        <f t="shared" ref="E222:E227" si="16">SUM(F222:I222)</f>
        <v>122300.656</v>
      </c>
      <c r="F222" s="18">
        <f>SUM(F223:F227)</f>
        <v>21185.556</v>
      </c>
      <c r="G222" s="18">
        <f>SUM(G223:G227)</f>
        <v>60000</v>
      </c>
      <c r="H222" s="18">
        <f>SUM(H223:H227)</f>
        <v>1115.0999999999999</v>
      </c>
      <c r="I222" s="18">
        <f>SUM(I223:I227)</f>
        <v>40000</v>
      </c>
      <c r="J222" s="32" t="s">
        <v>205</v>
      </c>
      <c r="K222" s="34" t="s">
        <v>88</v>
      </c>
      <c r="L222" s="34" t="s">
        <v>85</v>
      </c>
      <c r="M222" s="11" t="s">
        <v>206</v>
      </c>
      <c r="N222" s="82" t="s">
        <v>346</v>
      </c>
      <c r="O222" s="71"/>
      <c r="P222" s="30" t="s">
        <v>3</v>
      </c>
      <c r="Q222" s="13">
        <f t="shared" si="15"/>
        <v>34408.5</v>
      </c>
      <c r="R222" s="13">
        <f>SUM(R223:R227)</f>
        <v>17671.400000000001</v>
      </c>
      <c r="S222" s="13">
        <f>SUM(S223:S227)</f>
        <v>0</v>
      </c>
      <c r="T222" s="13">
        <f>SUM(T223:T227)</f>
        <v>930.1</v>
      </c>
      <c r="U222" s="13">
        <f>SUM(U223:U227)</f>
        <v>15807</v>
      </c>
    </row>
    <row r="223" spans="1:21" ht="51" customHeight="1" x14ac:dyDescent="0.2">
      <c r="A223" s="16"/>
      <c r="B223" s="16"/>
      <c r="C223" s="16"/>
      <c r="D223" s="17">
        <v>2021</v>
      </c>
      <c r="E223" s="18">
        <f t="shared" si="16"/>
        <v>0</v>
      </c>
      <c r="F223" s="18">
        <v>0</v>
      </c>
      <c r="G223" s="18">
        <v>0</v>
      </c>
      <c r="H223" s="18">
        <v>0</v>
      </c>
      <c r="I223" s="18">
        <v>0</v>
      </c>
      <c r="J223" s="7"/>
      <c r="K223" s="19"/>
      <c r="L223" s="19"/>
      <c r="M223" s="20"/>
      <c r="N223" s="72"/>
      <c r="O223" s="73"/>
      <c r="P223" s="30">
        <v>2021</v>
      </c>
      <c r="Q223" s="13">
        <f t="shared" ref="Q223:Q239" si="17">R223+S223+T223+U223</f>
        <v>0</v>
      </c>
      <c r="R223" s="107">
        <f>SUM(S223:U223)</f>
        <v>0</v>
      </c>
      <c r="S223" s="13">
        <v>0</v>
      </c>
      <c r="T223" s="13">
        <v>0</v>
      </c>
      <c r="U223" s="13">
        <v>0</v>
      </c>
    </row>
    <row r="224" spans="1:21" ht="46.5" customHeight="1" x14ac:dyDescent="0.2">
      <c r="A224" s="16"/>
      <c r="B224" s="16"/>
      <c r="C224" s="16"/>
      <c r="D224" s="17">
        <v>2022</v>
      </c>
      <c r="E224" s="18">
        <f>SUM(F224:I224)</f>
        <v>42300.656000000003</v>
      </c>
      <c r="F224" s="18">
        <v>21185.556</v>
      </c>
      <c r="G224" s="18">
        <v>0</v>
      </c>
      <c r="H224" s="18">
        <v>1115.0999999999999</v>
      </c>
      <c r="I224" s="18">
        <v>20000</v>
      </c>
      <c r="J224" s="7"/>
      <c r="K224" s="19"/>
      <c r="L224" s="19"/>
      <c r="M224" s="20"/>
      <c r="N224" s="72"/>
      <c r="O224" s="73"/>
      <c r="P224" s="30">
        <v>2022</v>
      </c>
      <c r="Q224" s="13">
        <f t="shared" si="17"/>
        <v>18601.5</v>
      </c>
      <c r="R224" s="107">
        <v>17671.400000000001</v>
      </c>
      <c r="S224" s="85">
        <v>0</v>
      </c>
      <c r="T224" s="107">
        <v>930.1</v>
      </c>
      <c r="U224" s="13">
        <v>0</v>
      </c>
    </row>
    <row r="225" spans="1:21" ht="86.25" customHeight="1" x14ac:dyDescent="0.2">
      <c r="A225" s="16"/>
      <c r="B225" s="16"/>
      <c r="C225" s="16"/>
      <c r="D225" s="17">
        <v>2023</v>
      </c>
      <c r="E225" s="18">
        <f t="shared" si="16"/>
        <v>50000</v>
      </c>
      <c r="F225" s="18">
        <v>0</v>
      </c>
      <c r="G225" s="18">
        <v>30000</v>
      </c>
      <c r="H225" s="18">
        <v>0</v>
      </c>
      <c r="I225" s="18">
        <v>20000</v>
      </c>
      <c r="J225" s="7"/>
      <c r="K225" s="19"/>
      <c r="L225" s="19"/>
      <c r="M225" s="20"/>
      <c r="N225" s="72"/>
      <c r="O225" s="73"/>
      <c r="P225" s="30">
        <v>2023</v>
      </c>
      <c r="Q225" s="13">
        <f t="shared" si="17"/>
        <v>15807</v>
      </c>
      <c r="R225" s="85">
        <v>0</v>
      </c>
      <c r="S225" s="85">
        <v>0</v>
      </c>
      <c r="T225" s="85">
        <v>0</v>
      </c>
      <c r="U225" s="13">
        <v>15807</v>
      </c>
    </row>
    <row r="226" spans="1:21" ht="118.5" customHeight="1" x14ac:dyDescent="0.2">
      <c r="A226" s="16"/>
      <c r="B226" s="16"/>
      <c r="C226" s="16"/>
      <c r="D226" s="17">
        <v>2024</v>
      </c>
      <c r="E226" s="18">
        <f t="shared" si="16"/>
        <v>30000</v>
      </c>
      <c r="F226" s="18">
        <v>0</v>
      </c>
      <c r="G226" s="18">
        <v>30000</v>
      </c>
      <c r="H226" s="18">
        <v>0</v>
      </c>
      <c r="I226" s="18">
        <v>0</v>
      </c>
      <c r="J226" s="7"/>
      <c r="K226" s="19"/>
      <c r="L226" s="19"/>
      <c r="M226" s="20"/>
      <c r="N226" s="72"/>
      <c r="O226" s="73"/>
      <c r="P226" s="30">
        <v>2024</v>
      </c>
      <c r="Q226" s="13">
        <f t="shared" si="17"/>
        <v>0</v>
      </c>
      <c r="R226" s="85">
        <v>0</v>
      </c>
      <c r="S226" s="85">
        <v>0</v>
      </c>
      <c r="T226" s="85">
        <v>0</v>
      </c>
      <c r="U226" s="13">
        <f>SUM(V226:X226)</f>
        <v>0</v>
      </c>
    </row>
    <row r="227" spans="1:21" ht="56.25" customHeight="1" x14ac:dyDescent="0.2">
      <c r="A227" s="23"/>
      <c r="B227" s="23"/>
      <c r="C227" s="23"/>
      <c r="D227" s="17">
        <v>2025</v>
      </c>
      <c r="E227" s="18">
        <f t="shared" si="16"/>
        <v>0</v>
      </c>
      <c r="F227" s="18">
        <v>0</v>
      </c>
      <c r="G227" s="18">
        <v>0</v>
      </c>
      <c r="H227" s="18">
        <v>0</v>
      </c>
      <c r="I227" s="18">
        <v>0</v>
      </c>
      <c r="J227" s="24"/>
      <c r="K227" s="25"/>
      <c r="L227" s="25"/>
      <c r="M227" s="26"/>
      <c r="N227" s="74"/>
      <c r="O227" s="75"/>
      <c r="P227" s="30">
        <v>2025</v>
      </c>
      <c r="Q227" s="13">
        <f t="shared" si="17"/>
        <v>0</v>
      </c>
      <c r="R227" s="85">
        <v>0</v>
      </c>
      <c r="S227" s="85">
        <v>0</v>
      </c>
      <c r="T227" s="85">
        <v>0</v>
      </c>
      <c r="U227" s="13">
        <f>SUM(V227:X227)</f>
        <v>0</v>
      </c>
    </row>
    <row r="228" spans="1:21" s="84" customFormat="1" ht="16.5" customHeight="1" x14ac:dyDescent="0.2">
      <c r="A228" s="83" t="s">
        <v>50</v>
      </c>
      <c r="B228" s="76" t="s">
        <v>349</v>
      </c>
      <c r="C228" s="34" t="s">
        <v>44</v>
      </c>
      <c r="D228" s="17" t="s">
        <v>3</v>
      </c>
      <c r="E228" s="18">
        <f>SUM(E229:E233)</f>
        <v>42568.1</v>
      </c>
      <c r="F228" s="18">
        <f>SUM(F229:F233)</f>
        <v>17723.3</v>
      </c>
      <c r="G228" s="18">
        <f>SUM(G229:G233)</f>
        <v>24437.4</v>
      </c>
      <c r="H228" s="18">
        <f>SUM(H229:H233)</f>
        <v>407.4</v>
      </c>
      <c r="I228" s="18">
        <f>SUM(I229:I233)</f>
        <v>0</v>
      </c>
      <c r="J228" s="32" t="s">
        <v>207</v>
      </c>
      <c r="K228" s="34" t="s">
        <v>85</v>
      </c>
      <c r="L228" s="34" t="s">
        <v>85</v>
      </c>
      <c r="M228" s="35" t="s">
        <v>208</v>
      </c>
      <c r="N228" s="57" t="s">
        <v>348</v>
      </c>
      <c r="O228" s="58"/>
      <c r="P228" s="30" t="s">
        <v>3</v>
      </c>
      <c r="Q228" s="13">
        <f t="shared" si="17"/>
        <v>48485.799999999996</v>
      </c>
      <c r="R228" s="13">
        <f>SUM(R229:R233)</f>
        <v>23230.899999999998</v>
      </c>
      <c r="S228" s="13">
        <f>SUM(S229:S233)</f>
        <v>24560.2</v>
      </c>
      <c r="T228" s="13">
        <f>SUM(T229:T233)</f>
        <v>694.7</v>
      </c>
      <c r="U228" s="13">
        <f>SUM(U229:U233)</f>
        <v>0</v>
      </c>
    </row>
    <row r="229" spans="1:21" s="84" customFormat="1" ht="16.5" customHeight="1" x14ac:dyDescent="0.2">
      <c r="A229" s="16"/>
      <c r="B229" s="16"/>
      <c r="C229" s="16"/>
      <c r="D229" s="17">
        <v>2021</v>
      </c>
      <c r="E229" s="18">
        <f>F229+G229+H229+I229</f>
        <v>36863.599999999999</v>
      </c>
      <c r="F229" s="18">
        <v>12304</v>
      </c>
      <c r="G229" s="18">
        <v>24437.4</v>
      </c>
      <c r="H229" s="18">
        <v>122.2</v>
      </c>
      <c r="I229" s="18">
        <v>0</v>
      </c>
      <c r="J229" s="7"/>
      <c r="K229" s="19"/>
      <c r="L229" s="19"/>
      <c r="M229" s="20"/>
      <c r="N229" s="56"/>
      <c r="O229" s="59"/>
      <c r="P229" s="30">
        <v>2021</v>
      </c>
      <c r="Q229" s="13">
        <f t="shared" si="17"/>
        <v>42781.3</v>
      </c>
      <c r="R229" s="96">
        <v>17811.599999999999</v>
      </c>
      <c r="S229" s="96">
        <v>24560.2</v>
      </c>
      <c r="T229" s="96">
        <v>409.5</v>
      </c>
      <c r="U229" s="97">
        <v>0</v>
      </c>
    </row>
    <row r="230" spans="1:21" s="84" customFormat="1" ht="16.5" customHeight="1" x14ac:dyDescent="0.2">
      <c r="A230" s="16"/>
      <c r="B230" s="16"/>
      <c r="C230" s="16"/>
      <c r="D230" s="17">
        <v>2022</v>
      </c>
      <c r="E230" s="18">
        <f>F230+G230+H230+I230</f>
        <v>5704.5</v>
      </c>
      <c r="F230" s="18">
        <v>5419.3</v>
      </c>
      <c r="G230" s="18">
        <v>0</v>
      </c>
      <c r="H230" s="18">
        <v>285.2</v>
      </c>
      <c r="I230" s="18">
        <v>0</v>
      </c>
      <c r="J230" s="7"/>
      <c r="K230" s="19"/>
      <c r="L230" s="19"/>
      <c r="M230" s="20"/>
      <c r="N230" s="56"/>
      <c r="O230" s="59"/>
      <c r="P230" s="30">
        <v>2022</v>
      </c>
      <c r="Q230" s="13">
        <f t="shared" si="17"/>
        <v>5704.5</v>
      </c>
      <c r="R230" s="18">
        <v>5419.3</v>
      </c>
      <c r="S230" s="85">
        <v>0</v>
      </c>
      <c r="T230" s="18">
        <v>285.2</v>
      </c>
      <c r="U230" s="85">
        <v>0</v>
      </c>
    </row>
    <row r="231" spans="1:21" s="84" customFormat="1" ht="16.5" customHeight="1" x14ac:dyDescent="0.2">
      <c r="A231" s="16"/>
      <c r="B231" s="16"/>
      <c r="C231" s="16"/>
      <c r="D231" s="17">
        <v>2023</v>
      </c>
      <c r="E231" s="18">
        <f>F231+G231+H231+I231</f>
        <v>0</v>
      </c>
      <c r="F231" s="18">
        <v>0</v>
      </c>
      <c r="G231" s="18">
        <v>0</v>
      </c>
      <c r="H231" s="18">
        <v>0</v>
      </c>
      <c r="I231" s="18">
        <v>0</v>
      </c>
      <c r="J231" s="7"/>
      <c r="K231" s="19"/>
      <c r="L231" s="19"/>
      <c r="M231" s="20"/>
      <c r="N231" s="56"/>
      <c r="O231" s="59"/>
      <c r="P231" s="30">
        <v>2023</v>
      </c>
      <c r="Q231" s="13">
        <f t="shared" si="17"/>
        <v>0</v>
      </c>
      <c r="R231" s="85">
        <v>0</v>
      </c>
      <c r="S231" s="85">
        <v>0</v>
      </c>
      <c r="T231" s="85">
        <v>0</v>
      </c>
      <c r="U231" s="85">
        <v>0</v>
      </c>
    </row>
    <row r="232" spans="1:21" s="84" customFormat="1" ht="16.5" customHeight="1" x14ac:dyDescent="0.2">
      <c r="A232" s="16"/>
      <c r="B232" s="16"/>
      <c r="C232" s="16"/>
      <c r="D232" s="17">
        <v>2024</v>
      </c>
      <c r="E232" s="18">
        <f>F232+G232+H232+I232</f>
        <v>0</v>
      </c>
      <c r="F232" s="18">
        <v>0</v>
      </c>
      <c r="G232" s="18">
        <v>0</v>
      </c>
      <c r="H232" s="18">
        <v>0</v>
      </c>
      <c r="I232" s="18">
        <v>0</v>
      </c>
      <c r="J232" s="7"/>
      <c r="K232" s="19"/>
      <c r="L232" s="19"/>
      <c r="M232" s="20"/>
      <c r="N232" s="56"/>
      <c r="O232" s="59"/>
      <c r="P232" s="30">
        <v>2024</v>
      </c>
      <c r="Q232" s="13">
        <f t="shared" si="17"/>
        <v>0</v>
      </c>
      <c r="R232" s="85">
        <v>0</v>
      </c>
      <c r="S232" s="85">
        <v>0</v>
      </c>
      <c r="T232" s="85">
        <v>0</v>
      </c>
      <c r="U232" s="85">
        <v>0</v>
      </c>
    </row>
    <row r="233" spans="1:21" s="84" customFormat="1" ht="16.5" customHeight="1" x14ac:dyDescent="0.2">
      <c r="A233" s="23"/>
      <c r="B233" s="23"/>
      <c r="C233" s="23"/>
      <c r="D233" s="17">
        <v>2025</v>
      </c>
      <c r="E233" s="18">
        <f>F233+G233+H233+I233</f>
        <v>0</v>
      </c>
      <c r="F233" s="18">
        <v>0</v>
      </c>
      <c r="G233" s="18">
        <v>0</v>
      </c>
      <c r="H233" s="18">
        <v>0</v>
      </c>
      <c r="I233" s="18">
        <v>0</v>
      </c>
      <c r="J233" s="24"/>
      <c r="K233" s="25"/>
      <c r="L233" s="25"/>
      <c r="M233" s="26"/>
      <c r="N233" s="52"/>
      <c r="O233" s="61"/>
      <c r="P233" s="30">
        <v>2025</v>
      </c>
      <c r="Q233" s="13">
        <f t="shared" si="17"/>
        <v>0</v>
      </c>
      <c r="R233" s="85">
        <v>0</v>
      </c>
      <c r="S233" s="85">
        <v>0</v>
      </c>
      <c r="T233" s="85">
        <v>0</v>
      </c>
      <c r="U233" s="85">
        <v>0</v>
      </c>
    </row>
    <row r="234" spans="1:21" s="84" customFormat="1" ht="47.25" customHeight="1" x14ac:dyDescent="0.2">
      <c r="A234" s="83" t="s">
        <v>52</v>
      </c>
      <c r="B234" s="76" t="s">
        <v>350</v>
      </c>
      <c r="C234" s="34">
        <v>2022</v>
      </c>
      <c r="D234" s="17" t="s">
        <v>3</v>
      </c>
      <c r="E234" s="18">
        <f>E235+E236+E237+E238+E239</f>
        <v>1254.9000000000001</v>
      </c>
      <c r="F234" s="18">
        <f>F235+F236+F237+F238+F239</f>
        <v>1192.2</v>
      </c>
      <c r="G234" s="18">
        <f>G235+G236+G237+G238+G239</f>
        <v>0</v>
      </c>
      <c r="H234" s="18">
        <f>H235+H236+H237+H238+H239</f>
        <v>62.7</v>
      </c>
      <c r="I234" s="18">
        <f>I235+I236+I237+I238+I239</f>
        <v>0</v>
      </c>
      <c r="J234" s="32" t="s">
        <v>209</v>
      </c>
      <c r="K234" s="34" t="s">
        <v>111</v>
      </c>
      <c r="L234" s="34" t="s">
        <v>111</v>
      </c>
      <c r="M234" s="35" t="s">
        <v>112</v>
      </c>
      <c r="N234" s="57" t="s">
        <v>351</v>
      </c>
      <c r="O234" s="58"/>
      <c r="P234" s="30" t="s">
        <v>3</v>
      </c>
      <c r="Q234" s="104">
        <f t="shared" si="17"/>
        <v>1333.64</v>
      </c>
      <c r="R234" s="104">
        <f>SUM(R235:R239)</f>
        <v>1192.2</v>
      </c>
      <c r="S234" s="104">
        <f>SUM(S235:S239)</f>
        <v>0</v>
      </c>
      <c r="T234" s="104">
        <f>SUM(T235:T239)</f>
        <v>141.44</v>
      </c>
      <c r="U234" s="104">
        <f>SUM(U235:U239)</f>
        <v>0</v>
      </c>
    </row>
    <row r="235" spans="1:21" s="84" customFormat="1" ht="56.25" customHeight="1" x14ac:dyDescent="0.2">
      <c r="A235" s="16"/>
      <c r="B235" s="16"/>
      <c r="C235" s="16"/>
      <c r="D235" s="17">
        <v>2021</v>
      </c>
      <c r="E235" s="18">
        <f>F235+G235+H235+I235</f>
        <v>0</v>
      </c>
      <c r="F235" s="18">
        <v>0</v>
      </c>
      <c r="G235" s="18">
        <v>0</v>
      </c>
      <c r="H235" s="18">
        <v>0</v>
      </c>
      <c r="I235" s="18">
        <v>0</v>
      </c>
      <c r="J235" s="7"/>
      <c r="K235" s="19"/>
      <c r="L235" s="19"/>
      <c r="M235" s="20"/>
      <c r="N235" s="56"/>
      <c r="O235" s="59"/>
      <c r="P235" s="30">
        <v>2021</v>
      </c>
      <c r="Q235" s="13">
        <f t="shared" si="17"/>
        <v>0</v>
      </c>
      <c r="R235" s="13">
        <v>0</v>
      </c>
      <c r="S235" s="13">
        <v>0</v>
      </c>
      <c r="T235" s="13">
        <v>0</v>
      </c>
      <c r="U235" s="13">
        <v>0</v>
      </c>
    </row>
    <row r="236" spans="1:21" s="84" customFormat="1" ht="54.75" customHeight="1" x14ac:dyDescent="0.2">
      <c r="A236" s="16"/>
      <c r="B236" s="16"/>
      <c r="C236" s="16"/>
      <c r="D236" s="17">
        <v>2022</v>
      </c>
      <c r="E236" s="18">
        <f>F236+G236+H236+I236</f>
        <v>1254.9000000000001</v>
      </c>
      <c r="F236" s="18">
        <v>1192.2</v>
      </c>
      <c r="G236" s="18">
        <v>0</v>
      </c>
      <c r="H236" s="18">
        <v>62.7</v>
      </c>
      <c r="I236" s="18">
        <v>0</v>
      </c>
      <c r="J236" s="7"/>
      <c r="K236" s="19"/>
      <c r="L236" s="19"/>
      <c r="M236" s="20"/>
      <c r="N236" s="56"/>
      <c r="O236" s="59"/>
      <c r="P236" s="30">
        <v>2022</v>
      </c>
      <c r="Q236" s="13">
        <f t="shared" si="17"/>
        <v>1333.64</v>
      </c>
      <c r="R236" s="105">
        <v>1192.2</v>
      </c>
      <c r="S236" s="85">
        <v>0</v>
      </c>
      <c r="T236" s="105">
        <v>141.44</v>
      </c>
      <c r="U236" s="85">
        <v>0</v>
      </c>
    </row>
    <row r="237" spans="1:21" s="84" customFormat="1" ht="54.75" customHeight="1" x14ac:dyDescent="0.2">
      <c r="A237" s="16"/>
      <c r="B237" s="16"/>
      <c r="C237" s="16"/>
      <c r="D237" s="17">
        <v>2023</v>
      </c>
      <c r="E237" s="18">
        <f>F237+G237+H237+I237</f>
        <v>0</v>
      </c>
      <c r="F237" s="18">
        <v>0</v>
      </c>
      <c r="G237" s="18">
        <v>0</v>
      </c>
      <c r="H237" s="18">
        <v>0</v>
      </c>
      <c r="I237" s="18">
        <v>0</v>
      </c>
      <c r="J237" s="7"/>
      <c r="K237" s="19"/>
      <c r="L237" s="19"/>
      <c r="M237" s="20"/>
      <c r="N237" s="56"/>
      <c r="O237" s="59"/>
      <c r="P237" s="30">
        <v>2023</v>
      </c>
      <c r="Q237" s="13">
        <f t="shared" si="17"/>
        <v>0</v>
      </c>
      <c r="R237" s="13">
        <v>0</v>
      </c>
      <c r="S237" s="13">
        <v>0</v>
      </c>
      <c r="T237" s="13">
        <v>0</v>
      </c>
      <c r="U237" s="13">
        <v>0</v>
      </c>
    </row>
    <row r="238" spans="1:21" s="84" customFormat="1" ht="72" customHeight="1" x14ac:dyDescent="0.2">
      <c r="A238" s="16"/>
      <c r="B238" s="16"/>
      <c r="C238" s="16"/>
      <c r="D238" s="17">
        <v>2024</v>
      </c>
      <c r="E238" s="18">
        <f>F238+G238+H238+I238</f>
        <v>0</v>
      </c>
      <c r="F238" s="18">
        <v>0</v>
      </c>
      <c r="G238" s="18">
        <v>0</v>
      </c>
      <c r="H238" s="18">
        <v>0</v>
      </c>
      <c r="I238" s="18">
        <v>0</v>
      </c>
      <c r="J238" s="7"/>
      <c r="K238" s="19"/>
      <c r="L238" s="19"/>
      <c r="M238" s="20"/>
      <c r="N238" s="56"/>
      <c r="O238" s="59"/>
      <c r="P238" s="30">
        <v>2024</v>
      </c>
      <c r="Q238" s="13">
        <f t="shared" si="17"/>
        <v>0</v>
      </c>
      <c r="R238" s="13">
        <v>0</v>
      </c>
      <c r="S238" s="13">
        <v>0</v>
      </c>
      <c r="T238" s="13">
        <v>0</v>
      </c>
      <c r="U238" s="13">
        <v>0</v>
      </c>
    </row>
    <row r="239" spans="1:21" s="84" customFormat="1" ht="72" customHeight="1" x14ac:dyDescent="0.2">
      <c r="A239" s="23"/>
      <c r="B239" s="23"/>
      <c r="C239" s="23"/>
      <c r="D239" s="17">
        <v>2025</v>
      </c>
      <c r="E239" s="18">
        <f>F239+G239+H239+I239</f>
        <v>0</v>
      </c>
      <c r="F239" s="18">
        <v>0</v>
      </c>
      <c r="G239" s="18">
        <v>0</v>
      </c>
      <c r="H239" s="18">
        <v>0</v>
      </c>
      <c r="I239" s="18">
        <v>0</v>
      </c>
      <c r="J239" s="24"/>
      <c r="K239" s="25"/>
      <c r="L239" s="25"/>
      <c r="M239" s="26"/>
      <c r="N239" s="52"/>
      <c r="O239" s="61"/>
      <c r="P239" s="30">
        <v>2025</v>
      </c>
      <c r="Q239" s="13">
        <f t="shared" si="17"/>
        <v>0</v>
      </c>
      <c r="R239" s="13">
        <v>0</v>
      </c>
      <c r="S239" s="13">
        <v>0</v>
      </c>
      <c r="T239" s="13">
        <v>0</v>
      </c>
      <c r="U239" s="13">
        <v>0</v>
      </c>
    </row>
    <row r="240" spans="1:21" s="84" customFormat="1" ht="67.5" customHeight="1" x14ac:dyDescent="0.2">
      <c r="A240" s="83" t="s">
        <v>54</v>
      </c>
      <c r="B240" s="76" t="s">
        <v>352</v>
      </c>
      <c r="C240" s="34">
        <v>2022</v>
      </c>
      <c r="D240" s="17" t="s">
        <v>3</v>
      </c>
      <c r="E240" s="18">
        <f>E241+E242+E243+E244+E245</f>
        <v>2577.1999999999998</v>
      </c>
      <c r="F240" s="18">
        <f>F241+F242+F243+F244+F245</f>
        <v>2448.1999999999998</v>
      </c>
      <c r="G240" s="18">
        <f>G241+G242+G243+G244+G245</f>
        <v>0</v>
      </c>
      <c r="H240" s="18">
        <f>H241+H242+H243+H244+H245</f>
        <v>129</v>
      </c>
      <c r="I240" s="18">
        <f>I241+I242+I243+I244+I245</f>
        <v>0</v>
      </c>
      <c r="J240" s="32" t="s">
        <v>133</v>
      </c>
      <c r="K240" s="34" t="s">
        <v>111</v>
      </c>
      <c r="L240" s="34" t="s">
        <v>111</v>
      </c>
      <c r="M240" s="35" t="s">
        <v>112</v>
      </c>
      <c r="N240" s="82" t="s">
        <v>353</v>
      </c>
      <c r="O240" s="71"/>
      <c r="P240" s="30" t="s">
        <v>3</v>
      </c>
      <c r="Q240" s="13">
        <f>SUM(Q241:Q245)</f>
        <v>4307.6499999999996</v>
      </c>
      <c r="R240" s="13">
        <f>SUM(R241:R245)</f>
        <v>2448.1999999999998</v>
      </c>
      <c r="S240" s="13">
        <f>SUM(S241:S245)</f>
        <v>0</v>
      </c>
      <c r="T240" s="13">
        <f>SUM(T241:T245)</f>
        <v>1859.45</v>
      </c>
      <c r="U240" s="13">
        <f>SUM(U241:U245)</f>
        <v>0</v>
      </c>
    </row>
    <row r="241" spans="1:21" s="84" customFormat="1" ht="108.75" customHeight="1" x14ac:dyDescent="0.2">
      <c r="A241" s="16"/>
      <c r="B241" s="16"/>
      <c r="C241" s="16"/>
      <c r="D241" s="17">
        <v>2021</v>
      </c>
      <c r="E241" s="18">
        <f>F241+G241+H241+I241</f>
        <v>0</v>
      </c>
      <c r="F241" s="18">
        <v>0</v>
      </c>
      <c r="G241" s="18">
        <v>0</v>
      </c>
      <c r="H241" s="18">
        <v>0</v>
      </c>
      <c r="I241" s="18">
        <v>0</v>
      </c>
      <c r="J241" s="7"/>
      <c r="K241" s="19"/>
      <c r="L241" s="19"/>
      <c r="M241" s="20"/>
      <c r="N241" s="72"/>
      <c r="O241" s="73"/>
      <c r="P241" s="30">
        <v>2021</v>
      </c>
      <c r="Q241" s="13">
        <f t="shared" ref="Q241:Q281" si="18">SUM(R241:U241)</f>
        <v>0</v>
      </c>
      <c r="R241" s="13">
        <v>0</v>
      </c>
      <c r="S241" s="13">
        <v>0</v>
      </c>
      <c r="T241" s="13">
        <v>0</v>
      </c>
      <c r="U241" s="13">
        <v>0</v>
      </c>
    </row>
    <row r="242" spans="1:21" s="84" customFormat="1" ht="119.25" customHeight="1" x14ac:dyDescent="0.2">
      <c r="A242" s="16"/>
      <c r="B242" s="16"/>
      <c r="C242" s="16"/>
      <c r="D242" s="17">
        <v>2022</v>
      </c>
      <c r="E242" s="18">
        <f>F242+G242+H242+I242</f>
        <v>2577.1999999999998</v>
      </c>
      <c r="F242" s="18">
        <v>2448.1999999999998</v>
      </c>
      <c r="G242" s="18">
        <v>0</v>
      </c>
      <c r="H242" s="18">
        <v>129</v>
      </c>
      <c r="I242" s="18">
        <v>0</v>
      </c>
      <c r="J242" s="7"/>
      <c r="K242" s="19"/>
      <c r="L242" s="19"/>
      <c r="M242" s="20"/>
      <c r="N242" s="72"/>
      <c r="O242" s="73"/>
      <c r="P242" s="30">
        <v>2022</v>
      </c>
      <c r="Q242" s="13">
        <f t="shared" si="18"/>
        <v>4307.6499999999996</v>
      </c>
      <c r="R242" s="13">
        <v>2448.1999999999998</v>
      </c>
      <c r="S242" s="87">
        <v>0</v>
      </c>
      <c r="T242" s="106">
        <v>1859.45</v>
      </c>
      <c r="U242" s="87">
        <v>0</v>
      </c>
    </row>
    <row r="243" spans="1:21" s="84" customFormat="1" ht="126.75" customHeight="1" x14ac:dyDescent="0.2">
      <c r="A243" s="16"/>
      <c r="B243" s="16"/>
      <c r="C243" s="16"/>
      <c r="D243" s="17">
        <v>2023</v>
      </c>
      <c r="E243" s="18">
        <f>F243+G243+H243+I243</f>
        <v>0</v>
      </c>
      <c r="F243" s="18">
        <v>0</v>
      </c>
      <c r="G243" s="18">
        <v>0</v>
      </c>
      <c r="H243" s="18">
        <v>0</v>
      </c>
      <c r="I243" s="18">
        <v>0</v>
      </c>
      <c r="J243" s="7"/>
      <c r="K243" s="19"/>
      <c r="L243" s="19"/>
      <c r="M243" s="20"/>
      <c r="N243" s="72"/>
      <c r="O243" s="73"/>
      <c r="P243" s="30">
        <v>2023</v>
      </c>
      <c r="Q243" s="13">
        <f t="shared" si="18"/>
        <v>0</v>
      </c>
      <c r="R243" s="85">
        <v>0</v>
      </c>
      <c r="S243" s="85">
        <v>0</v>
      </c>
      <c r="T243" s="85">
        <v>0</v>
      </c>
      <c r="U243" s="85">
        <v>0</v>
      </c>
    </row>
    <row r="244" spans="1:21" s="84" customFormat="1" ht="176.25" customHeight="1" x14ac:dyDescent="0.2">
      <c r="A244" s="16"/>
      <c r="B244" s="16"/>
      <c r="C244" s="16"/>
      <c r="D244" s="17">
        <v>2024</v>
      </c>
      <c r="E244" s="18">
        <f>F244+G244+H244+I244</f>
        <v>0</v>
      </c>
      <c r="F244" s="18">
        <v>0</v>
      </c>
      <c r="G244" s="18">
        <v>0</v>
      </c>
      <c r="H244" s="18">
        <v>0</v>
      </c>
      <c r="I244" s="18">
        <v>0</v>
      </c>
      <c r="J244" s="7"/>
      <c r="K244" s="19"/>
      <c r="L244" s="19"/>
      <c r="M244" s="20"/>
      <c r="N244" s="72"/>
      <c r="O244" s="73"/>
      <c r="P244" s="30">
        <v>2024</v>
      </c>
      <c r="Q244" s="13">
        <f t="shared" si="18"/>
        <v>0</v>
      </c>
      <c r="R244" s="85">
        <v>0</v>
      </c>
      <c r="S244" s="85">
        <v>0</v>
      </c>
      <c r="T244" s="85">
        <v>0</v>
      </c>
      <c r="U244" s="85">
        <v>0</v>
      </c>
    </row>
    <row r="245" spans="1:21" s="84" customFormat="1" ht="123.75" customHeight="1" x14ac:dyDescent="0.2">
      <c r="A245" s="23"/>
      <c r="B245" s="23"/>
      <c r="C245" s="23"/>
      <c r="D245" s="17">
        <v>2025</v>
      </c>
      <c r="E245" s="18">
        <f>F245+G245+H245+I245</f>
        <v>0</v>
      </c>
      <c r="F245" s="18">
        <v>0</v>
      </c>
      <c r="G245" s="18">
        <v>0</v>
      </c>
      <c r="H245" s="18">
        <v>0</v>
      </c>
      <c r="I245" s="18">
        <v>0</v>
      </c>
      <c r="J245" s="24"/>
      <c r="K245" s="25"/>
      <c r="L245" s="25"/>
      <c r="M245" s="26"/>
      <c r="N245" s="74"/>
      <c r="O245" s="75"/>
      <c r="P245" s="30">
        <v>2025</v>
      </c>
      <c r="Q245" s="13">
        <f t="shared" si="18"/>
        <v>0</v>
      </c>
      <c r="R245" s="85">
        <v>0</v>
      </c>
      <c r="S245" s="85">
        <v>0</v>
      </c>
      <c r="T245" s="85">
        <v>0</v>
      </c>
      <c r="U245" s="85">
        <v>0</v>
      </c>
    </row>
    <row r="246" spans="1:21" s="84" customFormat="1" ht="17.25" customHeight="1" x14ac:dyDescent="0.2">
      <c r="A246" s="83" t="s">
        <v>93</v>
      </c>
      <c r="B246" s="76" t="s">
        <v>355</v>
      </c>
      <c r="C246" s="34">
        <v>2022</v>
      </c>
      <c r="D246" s="17" t="s">
        <v>3</v>
      </c>
      <c r="E246" s="18">
        <f>E247+E248+E249+E250+E251</f>
        <v>202.2</v>
      </c>
      <c r="F246" s="18">
        <f>F247+F248+F249+F250+F251</f>
        <v>202.2</v>
      </c>
      <c r="G246" s="18">
        <f>G247+G248+G249+G250+G251</f>
        <v>0</v>
      </c>
      <c r="H246" s="18">
        <f>H247+H248+H249+H250+H251</f>
        <v>10.6</v>
      </c>
      <c r="I246" s="18">
        <f>I247+I248+I249+I250+I251</f>
        <v>0</v>
      </c>
      <c r="J246" s="32" t="s">
        <v>113</v>
      </c>
      <c r="K246" s="34" t="s">
        <v>111</v>
      </c>
      <c r="L246" s="34" t="s">
        <v>111</v>
      </c>
      <c r="M246" s="35" t="s">
        <v>112</v>
      </c>
      <c r="N246" s="82" t="s">
        <v>354</v>
      </c>
      <c r="O246" s="71"/>
      <c r="P246" s="30" t="s">
        <v>3</v>
      </c>
      <c r="Q246" s="13">
        <f>SUM(Q247:Q251)</f>
        <v>399</v>
      </c>
      <c r="R246" s="13">
        <f>SUM(R247:R251)</f>
        <v>379.05</v>
      </c>
      <c r="S246" s="13">
        <f>SUM(S247:S251)</f>
        <v>0</v>
      </c>
      <c r="T246" s="13">
        <f>SUM(T247:T251)</f>
        <v>19.95</v>
      </c>
      <c r="U246" s="13">
        <f>SUM(U247:U251)</f>
        <v>0</v>
      </c>
    </row>
    <row r="247" spans="1:21" s="84" customFormat="1" ht="17.25" customHeight="1" x14ac:dyDescent="0.2">
      <c r="A247" s="16"/>
      <c r="B247" s="16"/>
      <c r="C247" s="16"/>
      <c r="D247" s="17">
        <v>2021</v>
      </c>
      <c r="E247" s="18">
        <f>F247+G247+I247</f>
        <v>0</v>
      </c>
      <c r="F247" s="18">
        <v>0</v>
      </c>
      <c r="G247" s="18">
        <v>0</v>
      </c>
      <c r="H247" s="18">
        <v>0</v>
      </c>
      <c r="I247" s="18">
        <v>0</v>
      </c>
      <c r="J247" s="7"/>
      <c r="K247" s="19"/>
      <c r="L247" s="19"/>
      <c r="M247" s="20"/>
      <c r="N247" s="72"/>
      <c r="O247" s="73"/>
      <c r="P247" s="30">
        <v>2021</v>
      </c>
      <c r="Q247" s="13">
        <f t="shared" si="18"/>
        <v>0</v>
      </c>
      <c r="R247" s="13">
        <v>0</v>
      </c>
      <c r="S247" s="13">
        <v>0</v>
      </c>
      <c r="T247" s="13">
        <v>0</v>
      </c>
      <c r="U247" s="13">
        <v>0</v>
      </c>
    </row>
    <row r="248" spans="1:21" s="84" customFormat="1" ht="17.25" customHeight="1" x14ac:dyDescent="0.2">
      <c r="A248" s="16"/>
      <c r="B248" s="16"/>
      <c r="C248" s="16"/>
      <c r="D248" s="17">
        <v>2022</v>
      </c>
      <c r="E248" s="18">
        <f>F248+G248+I248</f>
        <v>202.2</v>
      </c>
      <c r="F248" s="18">
        <v>202.2</v>
      </c>
      <c r="G248" s="18">
        <v>0</v>
      </c>
      <c r="H248" s="18">
        <v>10.6</v>
      </c>
      <c r="I248" s="18">
        <v>0</v>
      </c>
      <c r="J248" s="7"/>
      <c r="K248" s="19"/>
      <c r="L248" s="19"/>
      <c r="M248" s="20"/>
      <c r="N248" s="72"/>
      <c r="O248" s="73"/>
      <c r="P248" s="30">
        <v>2022</v>
      </c>
      <c r="Q248" s="13">
        <f t="shared" si="18"/>
        <v>399</v>
      </c>
      <c r="R248" s="13">
        <v>379.05</v>
      </c>
      <c r="S248" s="87">
        <v>0</v>
      </c>
      <c r="T248" s="87">
        <v>19.95</v>
      </c>
      <c r="U248" s="87">
        <v>0</v>
      </c>
    </row>
    <row r="249" spans="1:21" s="84" customFormat="1" ht="17.25" customHeight="1" x14ac:dyDescent="0.2">
      <c r="A249" s="16"/>
      <c r="B249" s="16"/>
      <c r="C249" s="16"/>
      <c r="D249" s="17">
        <v>2023</v>
      </c>
      <c r="E249" s="18">
        <f>F249+G249+I249</f>
        <v>0</v>
      </c>
      <c r="F249" s="18">
        <v>0</v>
      </c>
      <c r="G249" s="18">
        <v>0</v>
      </c>
      <c r="H249" s="18">
        <v>0</v>
      </c>
      <c r="I249" s="18">
        <v>0</v>
      </c>
      <c r="J249" s="7"/>
      <c r="K249" s="19"/>
      <c r="L249" s="19"/>
      <c r="M249" s="20"/>
      <c r="N249" s="72"/>
      <c r="O249" s="73"/>
      <c r="P249" s="30">
        <v>2023</v>
      </c>
      <c r="Q249" s="13">
        <f t="shared" si="18"/>
        <v>0</v>
      </c>
      <c r="R249" s="87">
        <v>0</v>
      </c>
      <c r="S249" s="87">
        <v>0</v>
      </c>
      <c r="T249" s="87">
        <v>0</v>
      </c>
      <c r="U249" s="87">
        <v>0</v>
      </c>
    </row>
    <row r="250" spans="1:21" s="84" customFormat="1" ht="17.25" customHeight="1" x14ac:dyDescent="0.2">
      <c r="A250" s="16"/>
      <c r="B250" s="16"/>
      <c r="C250" s="16"/>
      <c r="D250" s="17">
        <v>2024</v>
      </c>
      <c r="E250" s="18">
        <f>F250+G250+I250</f>
        <v>0</v>
      </c>
      <c r="F250" s="18">
        <v>0</v>
      </c>
      <c r="G250" s="18">
        <v>0</v>
      </c>
      <c r="H250" s="18">
        <v>0</v>
      </c>
      <c r="I250" s="18">
        <v>0</v>
      </c>
      <c r="J250" s="7"/>
      <c r="K250" s="19"/>
      <c r="L250" s="19"/>
      <c r="M250" s="20"/>
      <c r="N250" s="72"/>
      <c r="O250" s="73"/>
      <c r="P250" s="30">
        <v>2024</v>
      </c>
      <c r="Q250" s="13">
        <f t="shared" si="18"/>
        <v>0</v>
      </c>
      <c r="R250" s="87">
        <v>0</v>
      </c>
      <c r="S250" s="87">
        <v>0</v>
      </c>
      <c r="T250" s="87">
        <v>0</v>
      </c>
      <c r="U250" s="87">
        <v>0</v>
      </c>
    </row>
    <row r="251" spans="1:21" s="84" customFormat="1" ht="17.25" customHeight="1" x14ac:dyDescent="0.2">
      <c r="A251" s="23"/>
      <c r="B251" s="23"/>
      <c r="C251" s="23"/>
      <c r="D251" s="17">
        <v>2025</v>
      </c>
      <c r="E251" s="18">
        <f>F251+G251+I251</f>
        <v>0</v>
      </c>
      <c r="F251" s="18">
        <v>0</v>
      </c>
      <c r="G251" s="18">
        <v>0</v>
      </c>
      <c r="H251" s="18">
        <v>0</v>
      </c>
      <c r="I251" s="18">
        <v>0</v>
      </c>
      <c r="J251" s="24"/>
      <c r="K251" s="25"/>
      <c r="L251" s="25"/>
      <c r="M251" s="26"/>
      <c r="N251" s="74"/>
      <c r="O251" s="75"/>
      <c r="P251" s="30">
        <v>2025</v>
      </c>
      <c r="Q251" s="13">
        <f t="shared" si="18"/>
        <v>0</v>
      </c>
      <c r="R251" s="87">
        <v>0</v>
      </c>
      <c r="S251" s="87">
        <v>0</v>
      </c>
      <c r="T251" s="87">
        <v>0</v>
      </c>
      <c r="U251" s="87">
        <v>0</v>
      </c>
    </row>
    <row r="252" spans="1:21" s="84" customFormat="1" ht="68.25" customHeight="1" x14ac:dyDescent="0.2">
      <c r="A252" s="83" t="s">
        <v>137</v>
      </c>
      <c r="B252" s="76" t="s">
        <v>357</v>
      </c>
      <c r="C252" s="34">
        <v>2022</v>
      </c>
      <c r="D252" s="17" t="s">
        <v>3</v>
      </c>
      <c r="E252" s="18">
        <f>E253+E254+E255+E256+E257</f>
        <v>3427.3</v>
      </c>
      <c r="F252" s="18">
        <f>F253+F254+F255+F256+F257</f>
        <v>3255.9</v>
      </c>
      <c r="G252" s="18">
        <f>G253+G254+G255+G256+G257</f>
        <v>0</v>
      </c>
      <c r="H252" s="18">
        <f>H253+H254+H255+H256+H257</f>
        <v>171.4</v>
      </c>
      <c r="I252" s="18">
        <f>I253+I254+I255+I256+I257</f>
        <v>0</v>
      </c>
      <c r="J252" s="32" t="s">
        <v>210</v>
      </c>
      <c r="K252" s="34" t="s">
        <v>111</v>
      </c>
      <c r="L252" s="34" t="s">
        <v>111</v>
      </c>
      <c r="M252" s="35" t="s">
        <v>112</v>
      </c>
      <c r="N252" s="82" t="s">
        <v>356</v>
      </c>
      <c r="O252" s="71"/>
      <c r="P252" s="30" t="s">
        <v>3</v>
      </c>
      <c r="Q252" s="13">
        <f>SUM(Q253:Q257)</f>
        <v>3715.3</v>
      </c>
      <c r="R252" s="13">
        <f>SUM(R253:R257)</f>
        <v>3255.9</v>
      </c>
      <c r="S252" s="13">
        <f>SUM(S253:S257)</f>
        <v>0</v>
      </c>
      <c r="T252" s="13">
        <f>SUM(T253:T257)</f>
        <v>459.4</v>
      </c>
      <c r="U252" s="13">
        <f>SUM(U253:U257)</f>
        <v>0</v>
      </c>
    </row>
    <row r="253" spans="1:21" s="84" customFormat="1" ht="75" customHeight="1" x14ac:dyDescent="0.2">
      <c r="A253" s="16"/>
      <c r="B253" s="16"/>
      <c r="C253" s="16"/>
      <c r="D253" s="17">
        <v>2021</v>
      </c>
      <c r="E253" s="18">
        <f>F253+G253+H253+I253</f>
        <v>0</v>
      </c>
      <c r="F253" s="18">
        <v>0</v>
      </c>
      <c r="G253" s="18">
        <v>0</v>
      </c>
      <c r="H253" s="18">
        <v>0</v>
      </c>
      <c r="I253" s="18">
        <v>0</v>
      </c>
      <c r="J253" s="7"/>
      <c r="K253" s="19"/>
      <c r="L253" s="19"/>
      <c r="M253" s="20"/>
      <c r="N253" s="72"/>
      <c r="O253" s="73"/>
      <c r="P253" s="30">
        <v>2021</v>
      </c>
      <c r="Q253" s="13">
        <f t="shared" si="18"/>
        <v>0</v>
      </c>
      <c r="R253" s="13">
        <v>0</v>
      </c>
      <c r="S253" s="13">
        <v>0</v>
      </c>
      <c r="T253" s="13">
        <v>0</v>
      </c>
      <c r="U253" s="13">
        <v>0</v>
      </c>
    </row>
    <row r="254" spans="1:21" s="84" customFormat="1" ht="49.5" customHeight="1" x14ac:dyDescent="0.2">
      <c r="A254" s="16"/>
      <c r="B254" s="16"/>
      <c r="C254" s="16"/>
      <c r="D254" s="17">
        <v>2022</v>
      </c>
      <c r="E254" s="18">
        <f>F254+G254+H254+I254</f>
        <v>3427.3</v>
      </c>
      <c r="F254" s="18">
        <v>3255.9</v>
      </c>
      <c r="G254" s="18">
        <v>0</v>
      </c>
      <c r="H254" s="18">
        <v>171.4</v>
      </c>
      <c r="I254" s="18">
        <v>0</v>
      </c>
      <c r="J254" s="7"/>
      <c r="K254" s="19"/>
      <c r="L254" s="19"/>
      <c r="M254" s="20"/>
      <c r="N254" s="72"/>
      <c r="O254" s="73"/>
      <c r="P254" s="30">
        <v>2022</v>
      </c>
      <c r="Q254" s="13">
        <f t="shared" si="18"/>
        <v>3715.3</v>
      </c>
      <c r="R254" s="13">
        <v>3255.9</v>
      </c>
      <c r="S254" s="87">
        <v>0</v>
      </c>
      <c r="T254" s="13">
        <v>459.4</v>
      </c>
      <c r="U254" s="87">
        <v>0</v>
      </c>
    </row>
    <row r="255" spans="1:21" s="84" customFormat="1" ht="39" customHeight="1" x14ac:dyDescent="0.2">
      <c r="A255" s="16"/>
      <c r="B255" s="16"/>
      <c r="C255" s="16"/>
      <c r="D255" s="17">
        <v>2023</v>
      </c>
      <c r="E255" s="18">
        <f>F255+G255+H255+I255</f>
        <v>0</v>
      </c>
      <c r="F255" s="18">
        <v>0</v>
      </c>
      <c r="G255" s="18">
        <v>0</v>
      </c>
      <c r="H255" s="18">
        <v>0</v>
      </c>
      <c r="I255" s="18">
        <v>0</v>
      </c>
      <c r="J255" s="7"/>
      <c r="K255" s="19"/>
      <c r="L255" s="19"/>
      <c r="M255" s="20"/>
      <c r="N255" s="72"/>
      <c r="O255" s="73"/>
      <c r="P255" s="30">
        <v>2023</v>
      </c>
      <c r="Q255" s="13">
        <f t="shared" si="18"/>
        <v>0</v>
      </c>
      <c r="R255" s="87">
        <v>0</v>
      </c>
      <c r="S255" s="87">
        <v>0</v>
      </c>
      <c r="T255" s="87">
        <v>0</v>
      </c>
      <c r="U255" s="87">
        <v>0</v>
      </c>
    </row>
    <row r="256" spans="1:21" s="84" customFormat="1" ht="42" customHeight="1" x14ac:dyDescent="0.2">
      <c r="A256" s="16"/>
      <c r="B256" s="16"/>
      <c r="C256" s="16"/>
      <c r="D256" s="17">
        <v>2024</v>
      </c>
      <c r="E256" s="18">
        <f>F256+G256+H256+I256</f>
        <v>0</v>
      </c>
      <c r="F256" s="18">
        <v>0</v>
      </c>
      <c r="G256" s="18">
        <v>0</v>
      </c>
      <c r="H256" s="18">
        <v>0</v>
      </c>
      <c r="I256" s="18">
        <v>0</v>
      </c>
      <c r="J256" s="7"/>
      <c r="K256" s="19"/>
      <c r="L256" s="19"/>
      <c r="M256" s="20"/>
      <c r="N256" s="72"/>
      <c r="O256" s="73"/>
      <c r="P256" s="30">
        <v>2024</v>
      </c>
      <c r="Q256" s="13">
        <f t="shared" si="18"/>
        <v>0</v>
      </c>
      <c r="R256" s="87">
        <v>0</v>
      </c>
      <c r="S256" s="87">
        <v>0</v>
      </c>
      <c r="T256" s="87">
        <v>0</v>
      </c>
      <c r="U256" s="87">
        <v>0</v>
      </c>
    </row>
    <row r="257" spans="1:21" s="84" customFormat="1" ht="38.25" customHeight="1" x14ac:dyDescent="0.2">
      <c r="A257" s="23"/>
      <c r="B257" s="23"/>
      <c r="C257" s="23"/>
      <c r="D257" s="17">
        <v>2025</v>
      </c>
      <c r="E257" s="18">
        <f>F257+G257+H257+I257</f>
        <v>0</v>
      </c>
      <c r="F257" s="18">
        <v>0</v>
      </c>
      <c r="G257" s="18">
        <v>0</v>
      </c>
      <c r="H257" s="18">
        <v>0</v>
      </c>
      <c r="I257" s="18">
        <v>0</v>
      </c>
      <c r="J257" s="24"/>
      <c r="K257" s="25"/>
      <c r="L257" s="25"/>
      <c r="M257" s="26"/>
      <c r="N257" s="74"/>
      <c r="O257" s="75"/>
      <c r="P257" s="30">
        <v>2025</v>
      </c>
      <c r="Q257" s="13">
        <f t="shared" si="18"/>
        <v>0</v>
      </c>
      <c r="R257" s="87">
        <v>0</v>
      </c>
      <c r="S257" s="87">
        <v>0</v>
      </c>
      <c r="T257" s="87">
        <v>0</v>
      </c>
      <c r="U257" s="87">
        <v>0</v>
      </c>
    </row>
    <row r="258" spans="1:21" s="84" customFormat="1" ht="68.25" customHeight="1" x14ac:dyDescent="0.2">
      <c r="A258" s="83" t="s">
        <v>138</v>
      </c>
      <c r="B258" s="76" t="s">
        <v>359</v>
      </c>
      <c r="C258" s="34">
        <v>2022</v>
      </c>
      <c r="D258" s="17" t="s">
        <v>3</v>
      </c>
      <c r="E258" s="18">
        <f>E259+E260+E261+E262+E263</f>
        <v>1267.1000000000001</v>
      </c>
      <c r="F258" s="18">
        <f>F259+F260+F261+F262+F263</f>
        <v>1203.7</v>
      </c>
      <c r="G258" s="18">
        <f>G259+G260+G261+G262+G263</f>
        <v>0</v>
      </c>
      <c r="H258" s="18">
        <f>H259+H260+H261+H262+H263</f>
        <v>63.4</v>
      </c>
      <c r="I258" s="18">
        <f>I259+I260+I261+I262+I263</f>
        <v>0</v>
      </c>
      <c r="J258" s="32" t="s">
        <v>114</v>
      </c>
      <c r="K258" s="34" t="s">
        <v>111</v>
      </c>
      <c r="L258" s="34" t="s">
        <v>111</v>
      </c>
      <c r="M258" s="35" t="s">
        <v>112</v>
      </c>
      <c r="N258" s="82" t="s">
        <v>358</v>
      </c>
      <c r="O258" s="71"/>
      <c r="P258" s="30" t="s">
        <v>3</v>
      </c>
      <c r="Q258" s="13">
        <f>SUM(Q259:Q263)</f>
        <v>2200.5</v>
      </c>
      <c r="R258" s="13">
        <f>SUM(R259:R263)</f>
        <v>1203.7</v>
      </c>
      <c r="S258" s="13">
        <f>SUM(S259:S263)</f>
        <v>0</v>
      </c>
      <c r="T258" s="13">
        <f>SUM(T259:T263)</f>
        <v>996.8</v>
      </c>
      <c r="U258" s="13">
        <f>SUM(U259:U263)</f>
        <v>0</v>
      </c>
    </row>
    <row r="259" spans="1:21" s="84" customFormat="1" ht="60.75" customHeight="1" x14ac:dyDescent="0.2">
      <c r="A259" s="16"/>
      <c r="B259" s="16"/>
      <c r="C259" s="16"/>
      <c r="D259" s="17">
        <v>2021</v>
      </c>
      <c r="E259" s="18">
        <f>F259+G259+H259+I259</f>
        <v>0</v>
      </c>
      <c r="F259" s="18">
        <v>0</v>
      </c>
      <c r="G259" s="18">
        <v>0</v>
      </c>
      <c r="H259" s="18">
        <v>0</v>
      </c>
      <c r="I259" s="18">
        <v>0</v>
      </c>
      <c r="J259" s="7"/>
      <c r="K259" s="19"/>
      <c r="L259" s="19"/>
      <c r="M259" s="20"/>
      <c r="N259" s="72"/>
      <c r="O259" s="73"/>
      <c r="P259" s="30">
        <v>2021</v>
      </c>
      <c r="Q259" s="13">
        <f t="shared" si="18"/>
        <v>0</v>
      </c>
      <c r="R259" s="13">
        <v>0</v>
      </c>
      <c r="S259" s="13">
        <v>0</v>
      </c>
      <c r="T259" s="13">
        <v>0</v>
      </c>
      <c r="U259" s="13">
        <v>0</v>
      </c>
    </row>
    <row r="260" spans="1:21" s="84" customFormat="1" ht="47.25" customHeight="1" x14ac:dyDescent="0.2">
      <c r="A260" s="16"/>
      <c r="B260" s="16"/>
      <c r="C260" s="16"/>
      <c r="D260" s="17">
        <v>2022</v>
      </c>
      <c r="E260" s="18">
        <f>F260+G260+H260+I260</f>
        <v>1267.1000000000001</v>
      </c>
      <c r="F260" s="18">
        <v>1203.7</v>
      </c>
      <c r="G260" s="18">
        <v>0</v>
      </c>
      <c r="H260" s="18">
        <v>63.4</v>
      </c>
      <c r="I260" s="18">
        <v>0</v>
      </c>
      <c r="J260" s="7"/>
      <c r="K260" s="19"/>
      <c r="L260" s="19"/>
      <c r="M260" s="20"/>
      <c r="N260" s="72"/>
      <c r="O260" s="73"/>
      <c r="P260" s="30">
        <v>2022</v>
      </c>
      <c r="Q260" s="13">
        <f t="shared" si="18"/>
        <v>2200.5</v>
      </c>
      <c r="R260" s="13">
        <v>1203.7</v>
      </c>
      <c r="S260" s="87">
        <v>0</v>
      </c>
      <c r="T260" s="13">
        <v>996.8</v>
      </c>
      <c r="U260" s="87">
        <v>0</v>
      </c>
    </row>
    <row r="261" spans="1:21" s="84" customFormat="1" ht="48" customHeight="1" x14ac:dyDescent="0.2">
      <c r="A261" s="16"/>
      <c r="B261" s="16"/>
      <c r="C261" s="16"/>
      <c r="D261" s="17">
        <v>2023</v>
      </c>
      <c r="E261" s="18">
        <f>F261+G261+H261+I261</f>
        <v>0</v>
      </c>
      <c r="F261" s="18">
        <v>0</v>
      </c>
      <c r="G261" s="18">
        <v>0</v>
      </c>
      <c r="H261" s="18">
        <v>0</v>
      </c>
      <c r="I261" s="18">
        <v>0</v>
      </c>
      <c r="J261" s="7"/>
      <c r="K261" s="19"/>
      <c r="L261" s="19"/>
      <c r="M261" s="20"/>
      <c r="N261" s="72"/>
      <c r="O261" s="73"/>
      <c r="P261" s="30">
        <v>2023</v>
      </c>
      <c r="Q261" s="13">
        <f t="shared" si="18"/>
        <v>0</v>
      </c>
      <c r="R261" s="13">
        <v>0</v>
      </c>
      <c r="S261" s="13">
        <v>0</v>
      </c>
      <c r="T261" s="13">
        <v>0</v>
      </c>
      <c r="U261" s="13">
        <v>0</v>
      </c>
    </row>
    <row r="262" spans="1:21" s="84" customFormat="1" ht="38.25" customHeight="1" x14ac:dyDescent="0.2">
      <c r="A262" s="16"/>
      <c r="B262" s="16"/>
      <c r="C262" s="16"/>
      <c r="D262" s="17">
        <v>2024</v>
      </c>
      <c r="E262" s="18">
        <f>F262+G262+H262+I262</f>
        <v>0</v>
      </c>
      <c r="F262" s="18">
        <v>0</v>
      </c>
      <c r="G262" s="18">
        <v>0</v>
      </c>
      <c r="H262" s="18">
        <v>0</v>
      </c>
      <c r="I262" s="18">
        <v>0</v>
      </c>
      <c r="J262" s="7"/>
      <c r="K262" s="19"/>
      <c r="L262" s="19"/>
      <c r="M262" s="20"/>
      <c r="N262" s="72"/>
      <c r="O262" s="73"/>
      <c r="P262" s="30">
        <v>2024</v>
      </c>
      <c r="Q262" s="13">
        <f t="shared" si="18"/>
        <v>0</v>
      </c>
      <c r="R262" s="13">
        <v>0</v>
      </c>
      <c r="S262" s="13">
        <v>0</v>
      </c>
      <c r="T262" s="13">
        <v>0</v>
      </c>
      <c r="U262" s="13">
        <v>0</v>
      </c>
    </row>
    <row r="263" spans="1:21" s="84" customFormat="1" ht="31.5" customHeight="1" x14ac:dyDescent="0.2">
      <c r="A263" s="23"/>
      <c r="B263" s="23"/>
      <c r="C263" s="23"/>
      <c r="D263" s="17">
        <v>2025</v>
      </c>
      <c r="E263" s="18">
        <f>F263+G263+H263+I263</f>
        <v>0</v>
      </c>
      <c r="F263" s="18">
        <v>0</v>
      </c>
      <c r="G263" s="18">
        <v>0</v>
      </c>
      <c r="H263" s="18">
        <v>0</v>
      </c>
      <c r="I263" s="18">
        <v>0</v>
      </c>
      <c r="J263" s="24"/>
      <c r="K263" s="25"/>
      <c r="L263" s="25"/>
      <c r="M263" s="26"/>
      <c r="N263" s="74"/>
      <c r="O263" s="75"/>
      <c r="P263" s="30">
        <v>2025</v>
      </c>
      <c r="Q263" s="13">
        <f t="shared" si="18"/>
        <v>0</v>
      </c>
      <c r="R263" s="13">
        <v>0</v>
      </c>
      <c r="S263" s="13">
        <v>0</v>
      </c>
      <c r="T263" s="13">
        <v>0</v>
      </c>
      <c r="U263" s="13">
        <v>0</v>
      </c>
    </row>
    <row r="264" spans="1:21" s="84" customFormat="1" ht="20.25" customHeight="1" x14ac:dyDescent="0.2">
      <c r="A264" s="83" t="s">
        <v>139</v>
      </c>
      <c r="B264" s="76" t="s">
        <v>361</v>
      </c>
      <c r="C264" s="34">
        <v>2022</v>
      </c>
      <c r="D264" s="17" t="s">
        <v>3</v>
      </c>
      <c r="E264" s="18">
        <f>E265+E266+E267+E268+E269</f>
        <v>1159.5</v>
      </c>
      <c r="F264" s="18">
        <f>F265+F266+F267+F268+F269</f>
        <v>1101.5</v>
      </c>
      <c r="G264" s="18">
        <f>G265+G266+G267+G268+G269</f>
        <v>0</v>
      </c>
      <c r="H264" s="18">
        <f>H265+H266+H267+H268+H269</f>
        <v>58</v>
      </c>
      <c r="I264" s="18">
        <f>I265+I266+I267+I268+I269</f>
        <v>0</v>
      </c>
      <c r="J264" s="32" t="s">
        <v>115</v>
      </c>
      <c r="K264" s="34" t="s">
        <v>111</v>
      </c>
      <c r="L264" s="34" t="s">
        <v>111</v>
      </c>
      <c r="M264" s="35" t="s">
        <v>112</v>
      </c>
      <c r="N264" s="82" t="s">
        <v>360</v>
      </c>
      <c r="O264" s="71"/>
      <c r="P264" s="30" t="s">
        <v>3</v>
      </c>
      <c r="Q264" s="104">
        <f>SUM(Q265:Q269)</f>
        <v>695.67702000000008</v>
      </c>
      <c r="R264" s="104">
        <f>SUM(R265:R269)</f>
        <v>660.89317000000005</v>
      </c>
      <c r="S264" s="104">
        <f>SUM(S265:S269)</f>
        <v>0</v>
      </c>
      <c r="T264" s="104">
        <f>SUM(T265:T269)</f>
        <v>34.783850000000001</v>
      </c>
      <c r="U264" s="104">
        <f>SUM(U265:U269)</f>
        <v>0</v>
      </c>
    </row>
    <row r="265" spans="1:21" s="84" customFormat="1" ht="20.25" customHeight="1" x14ac:dyDescent="0.2">
      <c r="A265" s="16"/>
      <c r="B265" s="16"/>
      <c r="C265" s="16"/>
      <c r="D265" s="17">
        <v>2021</v>
      </c>
      <c r="E265" s="18">
        <f>F265+G265+H265+I265</f>
        <v>0</v>
      </c>
      <c r="F265" s="18">
        <v>0</v>
      </c>
      <c r="G265" s="18">
        <v>0</v>
      </c>
      <c r="H265" s="18">
        <v>0</v>
      </c>
      <c r="I265" s="18">
        <v>0</v>
      </c>
      <c r="J265" s="7"/>
      <c r="K265" s="19"/>
      <c r="L265" s="19"/>
      <c r="M265" s="20"/>
      <c r="N265" s="72"/>
      <c r="O265" s="73"/>
      <c r="P265" s="30">
        <v>2021</v>
      </c>
      <c r="Q265" s="13">
        <f t="shared" si="18"/>
        <v>0</v>
      </c>
      <c r="R265" s="13">
        <v>0</v>
      </c>
      <c r="S265" s="13">
        <v>0</v>
      </c>
      <c r="T265" s="13">
        <v>0</v>
      </c>
      <c r="U265" s="13">
        <v>0</v>
      </c>
    </row>
    <row r="266" spans="1:21" s="84" customFormat="1" ht="20.25" customHeight="1" x14ac:dyDescent="0.2">
      <c r="A266" s="16"/>
      <c r="B266" s="16"/>
      <c r="C266" s="16"/>
      <c r="D266" s="17">
        <v>2022</v>
      </c>
      <c r="E266" s="18">
        <f>F266+G266+H266+I266</f>
        <v>1159.5</v>
      </c>
      <c r="F266" s="18">
        <v>1101.5</v>
      </c>
      <c r="G266" s="18">
        <v>0</v>
      </c>
      <c r="H266" s="18">
        <v>58</v>
      </c>
      <c r="I266" s="18">
        <v>0</v>
      </c>
      <c r="J266" s="7"/>
      <c r="K266" s="19"/>
      <c r="L266" s="19"/>
      <c r="M266" s="20"/>
      <c r="N266" s="72"/>
      <c r="O266" s="73"/>
      <c r="P266" s="30">
        <v>2022</v>
      </c>
      <c r="Q266" s="13">
        <f t="shared" si="18"/>
        <v>695.67702000000008</v>
      </c>
      <c r="R266" s="105">
        <v>660.89317000000005</v>
      </c>
      <c r="S266" s="85">
        <v>0</v>
      </c>
      <c r="T266" s="105">
        <v>34.783850000000001</v>
      </c>
      <c r="U266" s="85">
        <v>0</v>
      </c>
    </row>
    <row r="267" spans="1:21" s="84" customFormat="1" ht="20.25" customHeight="1" x14ac:dyDescent="0.2">
      <c r="A267" s="16"/>
      <c r="B267" s="16"/>
      <c r="C267" s="16"/>
      <c r="D267" s="17">
        <v>2023</v>
      </c>
      <c r="E267" s="18">
        <f>F267+G267+H267+I267</f>
        <v>0</v>
      </c>
      <c r="F267" s="18">
        <v>0</v>
      </c>
      <c r="G267" s="18">
        <v>0</v>
      </c>
      <c r="H267" s="18">
        <v>0</v>
      </c>
      <c r="I267" s="18">
        <v>0</v>
      </c>
      <c r="J267" s="7"/>
      <c r="K267" s="19"/>
      <c r="L267" s="19"/>
      <c r="M267" s="20"/>
      <c r="N267" s="72"/>
      <c r="O267" s="73"/>
      <c r="P267" s="30">
        <v>2023</v>
      </c>
      <c r="Q267" s="13">
        <f t="shared" si="18"/>
        <v>0</v>
      </c>
      <c r="R267" s="13">
        <v>0</v>
      </c>
      <c r="S267" s="13">
        <v>0</v>
      </c>
      <c r="T267" s="13">
        <v>0</v>
      </c>
      <c r="U267" s="13">
        <v>0</v>
      </c>
    </row>
    <row r="268" spans="1:21" s="84" customFormat="1" ht="20.25" customHeight="1" x14ac:dyDescent="0.2">
      <c r="A268" s="16"/>
      <c r="B268" s="16"/>
      <c r="C268" s="16"/>
      <c r="D268" s="17">
        <v>2024</v>
      </c>
      <c r="E268" s="18">
        <f>F268+G268+H268+I268</f>
        <v>0</v>
      </c>
      <c r="F268" s="18">
        <v>0</v>
      </c>
      <c r="G268" s="18">
        <v>0</v>
      </c>
      <c r="H268" s="18">
        <v>0</v>
      </c>
      <c r="I268" s="18">
        <v>0</v>
      </c>
      <c r="J268" s="7"/>
      <c r="K268" s="19"/>
      <c r="L268" s="19"/>
      <c r="M268" s="20"/>
      <c r="N268" s="72"/>
      <c r="O268" s="73"/>
      <c r="P268" s="30">
        <v>2024</v>
      </c>
      <c r="Q268" s="13">
        <f t="shared" si="18"/>
        <v>0</v>
      </c>
      <c r="R268" s="13">
        <v>0</v>
      </c>
      <c r="S268" s="13">
        <v>0</v>
      </c>
      <c r="T268" s="13">
        <v>0</v>
      </c>
      <c r="U268" s="13">
        <v>0</v>
      </c>
    </row>
    <row r="269" spans="1:21" s="84" customFormat="1" ht="20.25" customHeight="1" x14ac:dyDescent="0.2">
      <c r="A269" s="23"/>
      <c r="B269" s="23"/>
      <c r="C269" s="23"/>
      <c r="D269" s="17">
        <v>2025</v>
      </c>
      <c r="E269" s="18">
        <f>F269+G269+H269+I269</f>
        <v>0</v>
      </c>
      <c r="F269" s="18">
        <v>0</v>
      </c>
      <c r="G269" s="18">
        <v>0</v>
      </c>
      <c r="H269" s="18">
        <v>0</v>
      </c>
      <c r="I269" s="18">
        <v>0</v>
      </c>
      <c r="J269" s="24"/>
      <c r="K269" s="25"/>
      <c r="L269" s="25"/>
      <c r="M269" s="26"/>
      <c r="N269" s="74"/>
      <c r="O269" s="75"/>
      <c r="P269" s="30">
        <v>2025</v>
      </c>
      <c r="Q269" s="13">
        <f t="shared" si="18"/>
        <v>0</v>
      </c>
      <c r="R269" s="13">
        <v>0</v>
      </c>
      <c r="S269" s="13">
        <v>0</v>
      </c>
      <c r="T269" s="13">
        <v>0</v>
      </c>
      <c r="U269" s="13">
        <v>0</v>
      </c>
    </row>
    <row r="270" spans="1:21" s="15" customFormat="1" ht="29.25" customHeight="1" x14ac:dyDescent="0.2">
      <c r="A270" s="27" t="s">
        <v>140</v>
      </c>
      <c r="B270" s="76" t="s">
        <v>362</v>
      </c>
      <c r="C270" s="34">
        <v>2022</v>
      </c>
      <c r="D270" s="17" t="s">
        <v>3</v>
      </c>
      <c r="E270" s="18">
        <f>E271+E272+E273+E274+E275</f>
        <v>3379.1</v>
      </c>
      <c r="F270" s="18">
        <f>F271+F272+F273+F274+F275</f>
        <v>3210.1</v>
      </c>
      <c r="G270" s="18">
        <f>G271+G272+G273+G274+G275</f>
        <v>0</v>
      </c>
      <c r="H270" s="18">
        <f>H271+H272+H273+H274+H275</f>
        <v>169</v>
      </c>
      <c r="I270" s="18">
        <f>I271+I272+I273+I274+I275</f>
        <v>0</v>
      </c>
      <c r="J270" s="32" t="s">
        <v>116</v>
      </c>
      <c r="K270" s="34" t="s">
        <v>111</v>
      </c>
      <c r="L270" s="34" t="s">
        <v>111</v>
      </c>
      <c r="M270" s="35" t="s">
        <v>112</v>
      </c>
      <c r="N270" s="82" t="s">
        <v>413</v>
      </c>
      <c r="O270" s="71"/>
      <c r="P270" s="30" t="s">
        <v>3</v>
      </c>
      <c r="Q270" s="13">
        <f>SUM(Q271:Q275)</f>
        <v>3634.7470000000003</v>
      </c>
      <c r="R270" s="104">
        <f>SUM(R271:R275)</f>
        <v>3465.65</v>
      </c>
      <c r="S270" s="104">
        <f>SUM(S271:S275)</f>
        <v>0</v>
      </c>
      <c r="T270" s="104">
        <f>SUM(T271:T275)</f>
        <v>169.09700000000001</v>
      </c>
      <c r="U270" s="104">
        <f>SUM(U271:U275)</f>
        <v>0</v>
      </c>
    </row>
    <row r="271" spans="1:21" s="15" customFormat="1" ht="22.5" customHeight="1" x14ac:dyDescent="0.2">
      <c r="A271" s="16"/>
      <c r="B271" s="16"/>
      <c r="C271" s="16"/>
      <c r="D271" s="17">
        <v>2021</v>
      </c>
      <c r="E271" s="18">
        <f>F271+G271+H271+I271</f>
        <v>0</v>
      </c>
      <c r="F271" s="18">
        <v>0</v>
      </c>
      <c r="G271" s="18">
        <v>0</v>
      </c>
      <c r="H271" s="18">
        <v>0</v>
      </c>
      <c r="I271" s="18">
        <v>0</v>
      </c>
      <c r="J271" s="7"/>
      <c r="K271" s="19"/>
      <c r="L271" s="19"/>
      <c r="M271" s="20"/>
      <c r="N271" s="72"/>
      <c r="O271" s="73"/>
      <c r="P271" s="30">
        <v>2021</v>
      </c>
      <c r="Q271" s="13">
        <f t="shared" si="18"/>
        <v>0</v>
      </c>
      <c r="R271" s="13">
        <v>0</v>
      </c>
      <c r="S271" s="13">
        <v>0</v>
      </c>
      <c r="T271" s="13">
        <v>0</v>
      </c>
      <c r="U271" s="13">
        <v>0</v>
      </c>
    </row>
    <row r="272" spans="1:21" s="15" customFormat="1" ht="22.5" customHeight="1" x14ac:dyDescent="0.2">
      <c r="A272" s="16"/>
      <c r="B272" s="16"/>
      <c r="C272" s="16"/>
      <c r="D272" s="17">
        <v>2022</v>
      </c>
      <c r="E272" s="18">
        <f>F272+G272+H272+I272</f>
        <v>3379.1</v>
      </c>
      <c r="F272" s="18">
        <v>3210.1</v>
      </c>
      <c r="G272" s="18">
        <v>0</v>
      </c>
      <c r="H272" s="18">
        <v>169</v>
      </c>
      <c r="I272" s="18">
        <v>0</v>
      </c>
      <c r="J272" s="7"/>
      <c r="K272" s="19"/>
      <c r="L272" s="19"/>
      <c r="M272" s="20"/>
      <c r="N272" s="72"/>
      <c r="O272" s="73"/>
      <c r="P272" s="30">
        <v>2022</v>
      </c>
      <c r="Q272" s="13">
        <f t="shared" si="18"/>
        <v>3634.7470000000003</v>
      </c>
      <c r="R272" s="105">
        <v>3465.65</v>
      </c>
      <c r="S272" s="13">
        <v>0</v>
      </c>
      <c r="T272" s="105">
        <v>169.09700000000001</v>
      </c>
      <c r="U272" s="13">
        <v>0</v>
      </c>
    </row>
    <row r="273" spans="1:21" s="15" customFormat="1" ht="22.5" customHeight="1" x14ac:dyDescent="0.2">
      <c r="A273" s="16"/>
      <c r="B273" s="16"/>
      <c r="C273" s="16"/>
      <c r="D273" s="17">
        <v>2023</v>
      </c>
      <c r="E273" s="18">
        <f>F273+G273+H273+I273</f>
        <v>0</v>
      </c>
      <c r="F273" s="18">
        <v>0</v>
      </c>
      <c r="G273" s="18">
        <v>0</v>
      </c>
      <c r="H273" s="18">
        <v>0</v>
      </c>
      <c r="I273" s="18">
        <v>0</v>
      </c>
      <c r="J273" s="7"/>
      <c r="K273" s="19"/>
      <c r="L273" s="19"/>
      <c r="M273" s="20"/>
      <c r="N273" s="72"/>
      <c r="O273" s="73"/>
      <c r="P273" s="30">
        <v>2023</v>
      </c>
      <c r="Q273" s="13">
        <f t="shared" si="18"/>
        <v>0</v>
      </c>
      <c r="R273" s="13">
        <v>0</v>
      </c>
      <c r="S273" s="13">
        <v>0</v>
      </c>
      <c r="T273" s="13">
        <v>0</v>
      </c>
      <c r="U273" s="13">
        <v>0</v>
      </c>
    </row>
    <row r="274" spans="1:21" s="15" customFormat="1" ht="22.5" customHeight="1" x14ac:dyDescent="0.2">
      <c r="A274" s="16"/>
      <c r="B274" s="16"/>
      <c r="C274" s="16"/>
      <c r="D274" s="17">
        <v>2024</v>
      </c>
      <c r="E274" s="18">
        <f>F274+G274+H274+I274</f>
        <v>0</v>
      </c>
      <c r="F274" s="18">
        <v>0</v>
      </c>
      <c r="G274" s="18">
        <v>0</v>
      </c>
      <c r="H274" s="18">
        <v>0</v>
      </c>
      <c r="I274" s="18">
        <v>0</v>
      </c>
      <c r="J274" s="7"/>
      <c r="K274" s="19"/>
      <c r="L274" s="19"/>
      <c r="M274" s="20"/>
      <c r="N274" s="72"/>
      <c r="O274" s="73"/>
      <c r="P274" s="30">
        <v>2024</v>
      </c>
      <c r="Q274" s="13">
        <f t="shared" si="18"/>
        <v>0</v>
      </c>
      <c r="R274" s="13">
        <v>0</v>
      </c>
      <c r="S274" s="13">
        <v>0</v>
      </c>
      <c r="T274" s="13">
        <v>0</v>
      </c>
      <c r="U274" s="13">
        <v>0</v>
      </c>
    </row>
    <row r="275" spans="1:21" s="15" customFormat="1" ht="22.5" customHeight="1" x14ac:dyDescent="0.2">
      <c r="A275" s="23"/>
      <c r="B275" s="23"/>
      <c r="C275" s="23"/>
      <c r="D275" s="17">
        <v>2025</v>
      </c>
      <c r="E275" s="18">
        <f>F275+G275+H275+I275</f>
        <v>0</v>
      </c>
      <c r="F275" s="18">
        <v>0</v>
      </c>
      <c r="G275" s="18">
        <v>0</v>
      </c>
      <c r="H275" s="18">
        <v>0</v>
      </c>
      <c r="I275" s="18">
        <v>0</v>
      </c>
      <c r="J275" s="24"/>
      <c r="K275" s="25"/>
      <c r="L275" s="25"/>
      <c r="M275" s="26"/>
      <c r="N275" s="74"/>
      <c r="O275" s="75"/>
      <c r="P275" s="30">
        <v>2025</v>
      </c>
      <c r="Q275" s="13">
        <f t="shared" si="18"/>
        <v>0</v>
      </c>
      <c r="R275" s="13">
        <v>0</v>
      </c>
      <c r="S275" s="13">
        <v>0</v>
      </c>
      <c r="T275" s="13">
        <v>0</v>
      </c>
      <c r="U275" s="13">
        <v>0</v>
      </c>
    </row>
    <row r="276" spans="1:21" ht="33" customHeight="1" x14ac:dyDescent="0.2">
      <c r="A276" s="83" t="s">
        <v>141</v>
      </c>
      <c r="B276" s="32" t="s">
        <v>364</v>
      </c>
      <c r="C276" s="34" t="s">
        <v>51</v>
      </c>
      <c r="D276" s="17" t="s">
        <v>3</v>
      </c>
      <c r="E276" s="18">
        <f>SUM(E277:E281)</f>
        <v>120000</v>
      </c>
      <c r="F276" s="18">
        <f>SUM(F277:F281)</f>
        <v>45000</v>
      </c>
      <c r="G276" s="18">
        <f>SUM(G277:G281)</f>
        <v>60000</v>
      </c>
      <c r="H276" s="18">
        <f>SUM(H277:H281)</f>
        <v>3000</v>
      </c>
      <c r="I276" s="18">
        <f>SUM(I277:I281)</f>
        <v>12000</v>
      </c>
      <c r="J276" s="32" t="s">
        <v>211</v>
      </c>
      <c r="K276" s="34" t="s">
        <v>88</v>
      </c>
      <c r="L276" s="34" t="s">
        <v>103</v>
      </c>
      <c r="M276" s="35" t="s">
        <v>256</v>
      </c>
      <c r="N276" s="82" t="s">
        <v>363</v>
      </c>
      <c r="O276" s="71"/>
      <c r="P276" s="30" t="s">
        <v>3</v>
      </c>
      <c r="Q276" s="13">
        <f>SUM(Q277:Q281)</f>
        <v>0</v>
      </c>
      <c r="R276" s="13">
        <f>SUM(R277:R281)</f>
        <v>0</v>
      </c>
      <c r="S276" s="13">
        <f>SUM(S277:S281)</f>
        <v>0</v>
      </c>
      <c r="T276" s="13">
        <f>SUM(T277:T281)</f>
        <v>0</v>
      </c>
      <c r="U276" s="13">
        <f>SUM(U277:U281)</f>
        <v>0</v>
      </c>
    </row>
    <row r="277" spans="1:21" ht="33" customHeight="1" x14ac:dyDescent="0.2">
      <c r="A277" s="16"/>
      <c r="B277" s="16"/>
      <c r="C277" s="16"/>
      <c r="D277" s="17">
        <v>2021</v>
      </c>
      <c r="E277" s="18">
        <f t="shared" ref="E277:E293" si="19">SUM(F277:I277)</f>
        <v>0</v>
      </c>
      <c r="F277" s="18">
        <v>0</v>
      </c>
      <c r="G277" s="18">
        <v>0</v>
      </c>
      <c r="H277" s="18">
        <v>0</v>
      </c>
      <c r="I277" s="18">
        <v>0</v>
      </c>
      <c r="J277" s="7"/>
      <c r="K277" s="19"/>
      <c r="L277" s="19"/>
      <c r="M277" s="20"/>
      <c r="N277" s="72"/>
      <c r="O277" s="73"/>
      <c r="P277" s="30">
        <v>2021</v>
      </c>
      <c r="Q277" s="13">
        <f t="shared" si="18"/>
        <v>0</v>
      </c>
      <c r="R277" s="13">
        <v>0</v>
      </c>
      <c r="S277" s="13">
        <v>0</v>
      </c>
      <c r="T277" s="13">
        <v>0</v>
      </c>
      <c r="U277" s="13">
        <v>0</v>
      </c>
    </row>
    <row r="278" spans="1:21" ht="31.5" customHeight="1" x14ac:dyDescent="0.2">
      <c r="A278" s="16"/>
      <c r="B278" s="16"/>
      <c r="C278" s="16"/>
      <c r="D278" s="17">
        <v>2022</v>
      </c>
      <c r="E278" s="18">
        <f t="shared" si="19"/>
        <v>0</v>
      </c>
      <c r="F278" s="18">
        <v>0</v>
      </c>
      <c r="G278" s="18">
        <v>0</v>
      </c>
      <c r="H278" s="18">
        <v>0</v>
      </c>
      <c r="I278" s="18">
        <v>0</v>
      </c>
      <c r="J278" s="7"/>
      <c r="K278" s="19"/>
      <c r="L278" s="19"/>
      <c r="M278" s="20"/>
      <c r="N278" s="72"/>
      <c r="O278" s="73"/>
      <c r="P278" s="30">
        <v>2022</v>
      </c>
      <c r="Q278" s="13">
        <f t="shared" si="18"/>
        <v>0</v>
      </c>
      <c r="R278" s="31">
        <v>0</v>
      </c>
      <c r="S278" s="85">
        <v>0</v>
      </c>
      <c r="T278" s="85">
        <v>0</v>
      </c>
      <c r="U278" s="85">
        <v>0</v>
      </c>
    </row>
    <row r="279" spans="1:21" ht="36" customHeight="1" x14ac:dyDescent="0.2">
      <c r="A279" s="16"/>
      <c r="B279" s="16"/>
      <c r="C279" s="16"/>
      <c r="D279" s="17">
        <v>2023</v>
      </c>
      <c r="E279" s="18">
        <f t="shared" si="19"/>
        <v>12000</v>
      </c>
      <c r="F279" s="18">
        <v>0</v>
      </c>
      <c r="G279" s="18">
        <v>0</v>
      </c>
      <c r="H279" s="18">
        <v>0</v>
      </c>
      <c r="I279" s="18">
        <v>12000</v>
      </c>
      <c r="J279" s="7"/>
      <c r="K279" s="19"/>
      <c r="L279" s="19"/>
      <c r="M279" s="20"/>
      <c r="N279" s="72"/>
      <c r="O279" s="73"/>
      <c r="P279" s="30">
        <v>2023</v>
      </c>
      <c r="Q279" s="13">
        <f t="shared" si="18"/>
        <v>0</v>
      </c>
      <c r="R279" s="31">
        <v>0</v>
      </c>
      <c r="S279" s="31">
        <v>0</v>
      </c>
      <c r="T279" s="31">
        <v>0</v>
      </c>
      <c r="U279" s="31">
        <v>0</v>
      </c>
    </row>
    <row r="280" spans="1:21" ht="44.25" customHeight="1" x14ac:dyDescent="0.2">
      <c r="A280" s="16"/>
      <c r="B280" s="16"/>
      <c r="C280" s="16"/>
      <c r="D280" s="17">
        <v>2024</v>
      </c>
      <c r="E280" s="18">
        <f>SUM(F280:I280)</f>
        <v>53000</v>
      </c>
      <c r="F280" s="18">
        <v>20000</v>
      </c>
      <c r="G280" s="18">
        <v>30000</v>
      </c>
      <c r="H280" s="18">
        <v>3000</v>
      </c>
      <c r="I280" s="18">
        <v>0</v>
      </c>
      <c r="J280" s="7"/>
      <c r="K280" s="19"/>
      <c r="L280" s="19"/>
      <c r="M280" s="20"/>
      <c r="N280" s="72"/>
      <c r="O280" s="73"/>
      <c r="P280" s="30">
        <v>2024</v>
      </c>
      <c r="Q280" s="13">
        <f t="shared" si="18"/>
        <v>0</v>
      </c>
      <c r="R280" s="31">
        <v>0</v>
      </c>
      <c r="S280" s="31">
        <v>0</v>
      </c>
      <c r="T280" s="31">
        <v>0</v>
      </c>
      <c r="U280" s="31">
        <v>0</v>
      </c>
    </row>
    <row r="281" spans="1:21" ht="35.25" customHeight="1" x14ac:dyDescent="0.2">
      <c r="A281" s="23"/>
      <c r="B281" s="23"/>
      <c r="C281" s="23"/>
      <c r="D281" s="17">
        <v>2025</v>
      </c>
      <c r="E281" s="18">
        <f t="shared" si="19"/>
        <v>55000</v>
      </c>
      <c r="F281" s="18">
        <v>25000</v>
      </c>
      <c r="G281" s="18">
        <v>30000</v>
      </c>
      <c r="H281" s="18">
        <v>0</v>
      </c>
      <c r="I281" s="18">
        <v>0</v>
      </c>
      <c r="J281" s="24"/>
      <c r="K281" s="25"/>
      <c r="L281" s="25"/>
      <c r="M281" s="26"/>
      <c r="N281" s="74"/>
      <c r="O281" s="75"/>
      <c r="P281" s="30">
        <v>2025</v>
      </c>
      <c r="Q281" s="13">
        <f t="shared" si="18"/>
        <v>0</v>
      </c>
      <c r="R281" s="31">
        <v>0</v>
      </c>
      <c r="S281" s="31">
        <v>0</v>
      </c>
      <c r="T281" s="31">
        <v>0</v>
      </c>
      <c r="U281" s="31">
        <v>0</v>
      </c>
    </row>
    <row r="282" spans="1:21" s="15" customFormat="1" ht="38.25" customHeight="1" x14ac:dyDescent="0.2">
      <c r="A282" s="27" t="s">
        <v>142</v>
      </c>
      <c r="B282" s="32" t="s">
        <v>365</v>
      </c>
      <c r="C282" s="34">
        <v>2022</v>
      </c>
      <c r="D282" s="17" t="s">
        <v>3</v>
      </c>
      <c r="E282" s="18">
        <f t="shared" ref="E282:E287" si="20">F282+G282+H282+I282</f>
        <v>17129.400000000001</v>
      </c>
      <c r="F282" s="18">
        <f>F283+F284+F285+F286+F287</f>
        <v>16272.9</v>
      </c>
      <c r="G282" s="18">
        <f>G283+G284+G285+G286+G287</f>
        <v>0</v>
      </c>
      <c r="H282" s="18">
        <f>H283+H284+H285+H286+H287</f>
        <v>856.5</v>
      </c>
      <c r="I282" s="18">
        <f>I283+I284+I285+I286+I287</f>
        <v>0</v>
      </c>
      <c r="J282" s="32" t="s">
        <v>213</v>
      </c>
      <c r="K282" s="34" t="s">
        <v>88</v>
      </c>
      <c r="L282" s="34" t="s">
        <v>143</v>
      </c>
      <c r="M282" s="35" t="s">
        <v>212</v>
      </c>
      <c r="N282" s="70" t="s">
        <v>366</v>
      </c>
      <c r="O282" s="71"/>
      <c r="P282" s="30" t="s">
        <v>3</v>
      </c>
      <c r="Q282" s="13">
        <f>SUM(Q283:Q287)</f>
        <v>16616.099999999999</v>
      </c>
      <c r="R282" s="13">
        <f>SUM(R283:R287)</f>
        <v>15785.3</v>
      </c>
      <c r="S282" s="13">
        <f>SUM(S283:S287)</f>
        <v>0</v>
      </c>
      <c r="T282" s="13">
        <f>SUM(T283:T287)</f>
        <v>830.8</v>
      </c>
      <c r="U282" s="13">
        <f>SUM(U283:U287)</f>
        <v>0</v>
      </c>
    </row>
    <row r="283" spans="1:21" s="15" customFormat="1" ht="38.25" customHeight="1" x14ac:dyDescent="0.2">
      <c r="A283" s="16"/>
      <c r="B283" s="16"/>
      <c r="C283" s="16"/>
      <c r="D283" s="17">
        <v>2021</v>
      </c>
      <c r="E283" s="18">
        <f t="shared" si="20"/>
        <v>0</v>
      </c>
      <c r="F283" s="18">
        <v>0</v>
      </c>
      <c r="G283" s="18">
        <v>0</v>
      </c>
      <c r="H283" s="18">
        <v>0</v>
      </c>
      <c r="I283" s="18">
        <v>0</v>
      </c>
      <c r="J283" s="7"/>
      <c r="K283" s="19"/>
      <c r="L283" s="19"/>
      <c r="M283" s="20"/>
      <c r="N283" s="72"/>
      <c r="O283" s="73"/>
      <c r="P283" s="30">
        <v>2021</v>
      </c>
      <c r="Q283" s="13">
        <f>SUM(R283:U283)</f>
        <v>0</v>
      </c>
      <c r="R283" s="13">
        <v>0</v>
      </c>
      <c r="S283" s="13">
        <v>0</v>
      </c>
      <c r="T283" s="13">
        <v>0</v>
      </c>
      <c r="U283" s="13">
        <v>0</v>
      </c>
    </row>
    <row r="284" spans="1:21" s="15" customFormat="1" ht="38.25" customHeight="1" x14ac:dyDescent="0.2">
      <c r="A284" s="16"/>
      <c r="B284" s="16"/>
      <c r="C284" s="16"/>
      <c r="D284" s="17">
        <v>2022</v>
      </c>
      <c r="E284" s="18">
        <f t="shared" si="20"/>
        <v>17129.400000000001</v>
      </c>
      <c r="F284" s="18">
        <v>16272.9</v>
      </c>
      <c r="G284" s="18">
        <v>0</v>
      </c>
      <c r="H284" s="18">
        <v>856.5</v>
      </c>
      <c r="I284" s="18">
        <v>0</v>
      </c>
      <c r="J284" s="7"/>
      <c r="K284" s="19"/>
      <c r="L284" s="19"/>
      <c r="M284" s="20"/>
      <c r="N284" s="72"/>
      <c r="O284" s="73"/>
      <c r="P284" s="30">
        <v>2022</v>
      </c>
      <c r="Q284" s="13">
        <f>SUM(R284:U284)</f>
        <v>16616.099999999999</v>
      </c>
      <c r="R284" s="107">
        <v>15785.3</v>
      </c>
      <c r="S284" s="13">
        <v>0</v>
      </c>
      <c r="T284" s="107">
        <v>830.8</v>
      </c>
      <c r="U284" s="13">
        <v>0</v>
      </c>
    </row>
    <row r="285" spans="1:21" s="15" customFormat="1" ht="38.25" customHeight="1" x14ac:dyDescent="0.2">
      <c r="A285" s="16"/>
      <c r="B285" s="16"/>
      <c r="C285" s="16"/>
      <c r="D285" s="17">
        <v>2023</v>
      </c>
      <c r="E285" s="18">
        <f t="shared" si="20"/>
        <v>0</v>
      </c>
      <c r="F285" s="18">
        <v>0</v>
      </c>
      <c r="G285" s="18">
        <v>0</v>
      </c>
      <c r="H285" s="18">
        <v>0</v>
      </c>
      <c r="I285" s="18">
        <v>0</v>
      </c>
      <c r="J285" s="7"/>
      <c r="K285" s="19"/>
      <c r="L285" s="19"/>
      <c r="M285" s="20"/>
      <c r="N285" s="72"/>
      <c r="O285" s="73"/>
      <c r="P285" s="30">
        <v>2023</v>
      </c>
      <c r="Q285" s="13">
        <f t="shared" ref="Q285:Q287" si="21">SUM(R285:U285)</f>
        <v>0</v>
      </c>
      <c r="R285" s="13">
        <f>SUM(S285:U285)</f>
        <v>0</v>
      </c>
      <c r="S285" s="13">
        <f>SUM(T285:V285)</f>
        <v>0</v>
      </c>
      <c r="T285" s="13">
        <f>SUM(U285:W285)</f>
        <v>0</v>
      </c>
      <c r="U285" s="13">
        <f>SUM(V285:X285)</f>
        <v>0</v>
      </c>
    </row>
    <row r="286" spans="1:21" s="15" customFormat="1" ht="38.25" customHeight="1" x14ac:dyDescent="0.2">
      <c r="A286" s="16"/>
      <c r="B286" s="16"/>
      <c r="C286" s="16"/>
      <c r="D286" s="17">
        <v>2024</v>
      </c>
      <c r="E286" s="18">
        <f t="shared" si="20"/>
        <v>0</v>
      </c>
      <c r="F286" s="18">
        <v>0</v>
      </c>
      <c r="G286" s="18">
        <v>0</v>
      </c>
      <c r="H286" s="18">
        <v>0</v>
      </c>
      <c r="I286" s="18">
        <v>0</v>
      </c>
      <c r="J286" s="7"/>
      <c r="K286" s="19"/>
      <c r="L286" s="19"/>
      <c r="M286" s="20"/>
      <c r="N286" s="72"/>
      <c r="O286" s="73"/>
      <c r="P286" s="30">
        <v>2024</v>
      </c>
      <c r="Q286" s="13">
        <f t="shared" si="21"/>
        <v>0</v>
      </c>
      <c r="R286" s="13">
        <f>SUM(S286:U286)</f>
        <v>0</v>
      </c>
      <c r="S286" s="13">
        <f>SUM(T286:V286)</f>
        <v>0</v>
      </c>
      <c r="T286" s="13">
        <f>SUM(U286:W286)</f>
        <v>0</v>
      </c>
      <c r="U286" s="13">
        <f>SUM(V286:X286)</f>
        <v>0</v>
      </c>
    </row>
    <row r="287" spans="1:21" s="15" customFormat="1" ht="38.25" customHeight="1" x14ac:dyDescent="0.2">
      <c r="A287" s="23"/>
      <c r="B287" s="23"/>
      <c r="C287" s="23"/>
      <c r="D287" s="17">
        <v>2025</v>
      </c>
      <c r="E287" s="18">
        <f t="shared" si="20"/>
        <v>0</v>
      </c>
      <c r="F287" s="18">
        <v>0</v>
      </c>
      <c r="G287" s="18">
        <v>0</v>
      </c>
      <c r="H287" s="18">
        <v>0</v>
      </c>
      <c r="I287" s="18">
        <v>0</v>
      </c>
      <c r="J287" s="24"/>
      <c r="K287" s="25"/>
      <c r="L287" s="25"/>
      <c r="M287" s="26"/>
      <c r="N287" s="74"/>
      <c r="O287" s="75"/>
      <c r="P287" s="30">
        <v>2025</v>
      </c>
      <c r="Q287" s="13">
        <f t="shared" si="21"/>
        <v>0</v>
      </c>
      <c r="R287" s="13">
        <f>SUM(S287:U287)</f>
        <v>0</v>
      </c>
      <c r="S287" s="13">
        <f>SUM(T287:V287)</f>
        <v>0</v>
      </c>
      <c r="T287" s="13">
        <f>SUM(U287:W287)</f>
        <v>0</v>
      </c>
      <c r="U287" s="13">
        <f>SUM(V287:X287)</f>
        <v>0</v>
      </c>
    </row>
    <row r="288" spans="1:21" ht="32.25" customHeight="1" x14ac:dyDescent="0.2">
      <c r="A288" s="83" t="s">
        <v>144</v>
      </c>
      <c r="B288" s="32" t="s">
        <v>367</v>
      </c>
      <c r="C288" s="34" t="s">
        <v>53</v>
      </c>
      <c r="D288" s="17" t="s">
        <v>3</v>
      </c>
      <c r="E288" s="18">
        <f>SUM(E289:E293)</f>
        <v>60000</v>
      </c>
      <c r="F288" s="18">
        <f>SUM(F289:F293)</f>
        <v>13500</v>
      </c>
      <c r="G288" s="18">
        <f>SUM(G289:G293)</f>
        <v>30000</v>
      </c>
      <c r="H288" s="18">
        <f>SUM(H289:H293)</f>
        <v>1500</v>
      </c>
      <c r="I288" s="18">
        <f>SUM(I289:I293)</f>
        <v>15000</v>
      </c>
      <c r="J288" s="32" t="s">
        <v>215</v>
      </c>
      <c r="K288" s="34" t="s">
        <v>88</v>
      </c>
      <c r="L288" s="34" t="s">
        <v>103</v>
      </c>
      <c r="M288" s="35" t="s">
        <v>214</v>
      </c>
      <c r="N288" s="57" t="s">
        <v>368</v>
      </c>
      <c r="O288" s="58"/>
      <c r="P288" s="30" t="s">
        <v>3</v>
      </c>
      <c r="Q288" s="13">
        <f>SUM(Q289:Q293)</f>
        <v>0</v>
      </c>
      <c r="R288" s="13">
        <f>SUM(R289:R293)</f>
        <v>0</v>
      </c>
      <c r="S288" s="13">
        <f>SUM(S289:S293)</f>
        <v>0</v>
      </c>
      <c r="T288" s="13">
        <f>SUM(T289:T293)</f>
        <v>0</v>
      </c>
      <c r="U288" s="13">
        <f>SUM(U289:U293)</f>
        <v>0</v>
      </c>
    </row>
    <row r="289" spans="1:21" ht="33.75" customHeight="1" x14ac:dyDescent="0.2">
      <c r="A289" s="16"/>
      <c r="B289" s="16"/>
      <c r="C289" s="16"/>
      <c r="D289" s="17">
        <v>2021</v>
      </c>
      <c r="E289" s="18">
        <f t="shared" si="19"/>
        <v>0</v>
      </c>
      <c r="F289" s="18">
        <v>0</v>
      </c>
      <c r="G289" s="18">
        <v>0</v>
      </c>
      <c r="H289" s="18">
        <v>0</v>
      </c>
      <c r="I289" s="18">
        <v>0</v>
      </c>
      <c r="J289" s="7"/>
      <c r="K289" s="19"/>
      <c r="L289" s="19"/>
      <c r="M289" s="20"/>
      <c r="N289" s="56"/>
      <c r="O289" s="59"/>
      <c r="P289" s="30">
        <v>2021</v>
      </c>
      <c r="Q289" s="13">
        <f>SUM(R289:U289)</f>
        <v>0</v>
      </c>
      <c r="R289" s="13">
        <v>0</v>
      </c>
      <c r="S289" s="13">
        <v>0</v>
      </c>
      <c r="T289" s="13">
        <v>0</v>
      </c>
      <c r="U289" s="13">
        <v>0</v>
      </c>
    </row>
    <row r="290" spans="1:21" ht="33.75" customHeight="1" x14ac:dyDescent="0.2">
      <c r="A290" s="16"/>
      <c r="B290" s="16"/>
      <c r="C290" s="16"/>
      <c r="D290" s="17">
        <v>2022</v>
      </c>
      <c r="E290" s="18">
        <f t="shared" si="19"/>
        <v>0</v>
      </c>
      <c r="F290" s="18">
        <v>0</v>
      </c>
      <c r="G290" s="18">
        <v>0</v>
      </c>
      <c r="H290" s="18">
        <v>0</v>
      </c>
      <c r="I290" s="18">
        <v>0</v>
      </c>
      <c r="J290" s="7"/>
      <c r="K290" s="19"/>
      <c r="L290" s="19"/>
      <c r="M290" s="20"/>
      <c r="N290" s="56"/>
      <c r="O290" s="59"/>
      <c r="P290" s="30">
        <v>2022</v>
      </c>
      <c r="Q290" s="13">
        <f>SUM(R290:U290)</f>
        <v>0</v>
      </c>
      <c r="R290" s="85">
        <v>0</v>
      </c>
      <c r="S290" s="85">
        <v>0</v>
      </c>
      <c r="T290" s="85">
        <v>0</v>
      </c>
      <c r="U290" s="85">
        <v>0</v>
      </c>
    </row>
    <row r="291" spans="1:21" ht="33.75" customHeight="1" x14ac:dyDescent="0.2">
      <c r="A291" s="16"/>
      <c r="B291" s="16"/>
      <c r="C291" s="16"/>
      <c r="D291" s="17">
        <v>2023</v>
      </c>
      <c r="E291" s="18">
        <f t="shared" si="19"/>
        <v>0</v>
      </c>
      <c r="F291" s="18">
        <v>0</v>
      </c>
      <c r="G291" s="18">
        <v>0</v>
      </c>
      <c r="H291" s="18">
        <v>0</v>
      </c>
      <c r="I291" s="18">
        <v>0</v>
      </c>
      <c r="J291" s="7"/>
      <c r="K291" s="19"/>
      <c r="L291" s="19"/>
      <c r="M291" s="20"/>
      <c r="N291" s="56"/>
      <c r="O291" s="59"/>
      <c r="P291" s="30">
        <v>2023</v>
      </c>
      <c r="Q291" s="13">
        <f>SUM(R291:U291)</f>
        <v>0</v>
      </c>
      <c r="R291" s="85">
        <v>0</v>
      </c>
      <c r="S291" s="85">
        <v>0</v>
      </c>
      <c r="T291" s="85">
        <v>0</v>
      </c>
      <c r="U291" s="85">
        <v>0</v>
      </c>
    </row>
    <row r="292" spans="1:21" ht="33.75" customHeight="1" x14ac:dyDescent="0.2">
      <c r="A292" s="16"/>
      <c r="B292" s="16"/>
      <c r="C292" s="16"/>
      <c r="D292" s="17">
        <v>2024</v>
      </c>
      <c r="E292" s="18">
        <f t="shared" si="19"/>
        <v>6000</v>
      </c>
      <c r="F292" s="18">
        <v>0</v>
      </c>
      <c r="G292" s="18">
        <v>0</v>
      </c>
      <c r="H292" s="18">
        <v>0</v>
      </c>
      <c r="I292" s="18">
        <v>6000</v>
      </c>
      <c r="J292" s="7"/>
      <c r="K292" s="19"/>
      <c r="L292" s="19"/>
      <c r="M292" s="20"/>
      <c r="N292" s="56"/>
      <c r="O292" s="59"/>
      <c r="P292" s="30">
        <v>2024</v>
      </c>
      <c r="Q292" s="13">
        <f>SUM(R292:U292)</f>
        <v>0</v>
      </c>
      <c r="R292" s="85">
        <v>0</v>
      </c>
      <c r="S292" s="85">
        <v>0</v>
      </c>
      <c r="T292" s="85">
        <v>0</v>
      </c>
      <c r="U292" s="85">
        <v>0</v>
      </c>
    </row>
    <row r="293" spans="1:21" ht="33.75" customHeight="1" x14ac:dyDescent="0.2">
      <c r="A293" s="23"/>
      <c r="B293" s="23"/>
      <c r="C293" s="23"/>
      <c r="D293" s="17">
        <v>2025</v>
      </c>
      <c r="E293" s="18">
        <f t="shared" si="19"/>
        <v>54000</v>
      </c>
      <c r="F293" s="18">
        <v>13500</v>
      </c>
      <c r="G293" s="18">
        <v>30000</v>
      </c>
      <c r="H293" s="18">
        <v>1500</v>
      </c>
      <c r="I293" s="18">
        <v>9000</v>
      </c>
      <c r="J293" s="24"/>
      <c r="K293" s="25"/>
      <c r="L293" s="25"/>
      <c r="M293" s="26"/>
      <c r="N293" s="52"/>
      <c r="O293" s="61"/>
      <c r="P293" s="30">
        <v>2025</v>
      </c>
      <c r="Q293" s="13">
        <f>SUM(R293:U293)</f>
        <v>0</v>
      </c>
      <c r="R293" s="85">
        <v>0</v>
      </c>
      <c r="S293" s="85">
        <v>0</v>
      </c>
      <c r="T293" s="85">
        <v>0</v>
      </c>
      <c r="U293" s="85">
        <v>0</v>
      </c>
    </row>
    <row r="294" spans="1:21" s="15" customFormat="1" ht="18.75" customHeight="1" x14ac:dyDescent="0.2">
      <c r="A294" s="27" t="s">
        <v>145</v>
      </c>
      <c r="B294" s="76" t="s">
        <v>369</v>
      </c>
      <c r="C294" s="34">
        <v>2021</v>
      </c>
      <c r="D294" s="17" t="s">
        <v>3</v>
      </c>
      <c r="E294" s="18">
        <f>SUM(E295:E299)</f>
        <v>40864.699999999997</v>
      </c>
      <c r="F294" s="18">
        <f>SUM(F295:F299)</f>
        <v>16105.1</v>
      </c>
      <c r="G294" s="18">
        <f>SUM(G295:G299)</f>
        <v>24437.3</v>
      </c>
      <c r="H294" s="18">
        <f>SUM(H295:H299)</f>
        <v>322.3</v>
      </c>
      <c r="I294" s="18">
        <f>SUM(I295:I299)</f>
        <v>0</v>
      </c>
      <c r="J294" s="32" t="s">
        <v>216</v>
      </c>
      <c r="K294" s="34" t="s">
        <v>85</v>
      </c>
      <c r="L294" s="34" t="s">
        <v>85</v>
      </c>
      <c r="M294" s="35" t="s">
        <v>217</v>
      </c>
      <c r="N294" s="82" t="s">
        <v>370</v>
      </c>
      <c r="O294" s="71"/>
      <c r="P294" s="30" t="s">
        <v>3</v>
      </c>
      <c r="Q294" s="13">
        <f>SUM(Q295:Q299)</f>
        <v>47330.260000000009</v>
      </c>
      <c r="R294" s="13">
        <f>SUM(R295:R299)</f>
        <v>22133.25</v>
      </c>
      <c r="S294" s="13">
        <f>SUM(S295:S299)</f>
        <v>24560.1</v>
      </c>
      <c r="T294" s="13">
        <f>SUM(T295:T299)</f>
        <v>636.91000000000008</v>
      </c>
      <c r="U294" s="13">
        <f>SUM(U295:U299)</f>
        <v>0</v>
      </c>
    </row>
    <row r="295" spans="1:21" s="15" customFormat="1" ht="18.75" customHeight="1" x14ac:dyDescent="0.2">
      <c r="A295" s="16"/>
      <c r="B295" s="16"/>
      <c r="C295" s="16"/>
      <c r="D295" s="17">
        <v>2021</v>
      </c>
      <c r="E295" s="18">
        <f>F295+G295+H295+I295</f>
        <v>36352.5</v>
      </c>
      <c r="F295" s="18">
        <v>11818.5</v>
      </c>
      <c r="G295" s="18">
        <v>24437.3</v>
      </c>
      <c r="H295" s="18">
        <v>96.7</v>
      </c>
      <c r="I295" s="18">
        <v>0</v>
      </c>
      <c r="J295" s="7"/>
      <c r="K295" s="19"/>
      <c r="L295" s="19"/>
      <c r="M295" s="20"/>
      <c r="N295" s="72"/>
      <c r="O295" s="73"/>
      <c r="P295" s="30">
        <v>2021</v>
      </c>
      <c r="Q295" s="13">
        <f>SUM(R295:U295)</f>
        <v>42818.100000000006</v>
      </c>
      <c r="R295" s="21">
        <v>17846.7</v>
      </c>
      <c r="S295" s="21">
        <v>24560.1</v>
      </c>
      <c r="T295" s="21">
        <v>411.3</v>
      </c>
      <c r="U295" s="22">
        <v>0</v>
      </c>
    </row>
    <row r="296" spans="1:21" s="15" customFormat="1" ht="18.75" customHeight="1" x14ac:dyDescent="0.2">
      <c r="A296" s="16"/>
      <c r="B296" s="16"/>
      <c r="C296" s="16"/>
      <c r="D296" s="17">
        <v>2022</v>
      </c>
      <c r="E296" s="18">
        <f>F296+G296+H296+I296</f>
        <v>4512.2000000000007</v>
      </c>
      <c r="F296" s="18">
        <v>4286.6000000000004</v>
      </c>
      <c r="G296" s="18">
        <v>0</v>
      </c>
      <c r="H296" s="18">
        <v>225.6</v>
      </c>
      <c r="I296" s="18">
        <v>0</v>
      </c>
      <c r="J296" s="7"/>
      <c r="K296" s="19"/>
      <c r="L296" s="19"/>
      <c r="M296" s="20"/>
      <c r="N296" s="72"/>
      <c r="O296" s="73"/>
      <c r="P296" s="30">
        <v>2022</v>
      </c>
      <c r="Q296" s="13">
        <f>SUM(R296:U296)</f>
        <v>4512.16</v>
      </c>
      <c r="R296" s="107">
        <v>4286.55</v>
      </c>
      <c r="S296" s="13">
        <v>0</v>
      </c>
      <c r="T296" s="13">
        <v>225.61</v>
      </c>
      <c r="U296" s="13">
        <v>0</v>
      </c>
    </row>
    <row r="297" spans="1:21" s="15" customFormat="1" ht="18.75" customHeight="1" x14ac:dyDescent="0.2">
      <c r="A297" s="16"/>
      <c r="B297" s="16"/>
      <c r="C297" s="16"/>
      <c r="D297" s="17">
        <v>2023</v>
      </c>
      <c r="E297" s="18">
        <f>F297+G297+H297+I297</f>
        <v>0</v>
      </c>
      <c r="F297" s="18">
        <v>0</v>
      </c>
      <c r="G297" s="18">
        <v>0</v>
      </c>
      <c r="H297" s="18">
        <v>0</v>
      </c>
      <c r="I297" s="18">
        <v>0</v>
      </c>
      <c r="J297" s="7"/>
      <c r="K297" s="19"/>
      <c r="L297" s="19"/>
      <c r="M297" s="20"/>
      <c r="N297" s="72"/>
      <c r="O297" s="73"/>
      <c r="P297" s="30">
        <v>2023</v>
      </c>
      <c r="Q297" s="13">
        <f>SUM(R297:U297)</f>
        <v>0</v>
      </c>
      <c r="R297" s="13">
        <f>SUM(S297:U297)</f>
        <v>0</v>
      </c>
      <c r="S297" s="13">
        <f>SUM(T297:V297)</f>
        <v>0</v>
      </c>
      <c r="T297" s="13">
        <f>SUM(U297:W297)</f>
        <v>0</v>
      </c>
      <c r="U297" s="13">
        <f>SUM(V297:X297)</f>
        <v>0</v>
      </c>
    </row>
    <row r="298" spans="1:21" s="15" customFormat="1" ht="30" customHeight="1" x14ac:dyDescent="0.2">
      <c r="A298" s="16"/>
      <c r="B298" s="16"/>
      <c r="C298" s="16"/>
      <c r="D298" s="17">
        <v>2024</v>
      </c>
      <c r="E298" s="18">
        <f>F298+G298+H298+I298</f>
        <v>0</v>
      </c>
      <c r="F298" s="18">
        <v>0</v>
      </c>
      <c r="G298" s="18">
        <v>0</v>
      </c>
      <c r="H298" s="18">
        <v>0</v>
      </c>
      <c r="I298" s="18">
        <v>0</v>
      </c>
      <c r="J298" s="7"/>
      <c r="K298" s="19"/>
      <c r="L298" s="19"/>
      <c r="M298" s="20"/>
      <c r="N298" s="72"/>
      <c r="O298" s="73"/>
      <c r="P298" s="30">
        <v>2024</v>
      </c>
      <c r="Q298" s="13">
        <f>SUM(R298:U298)</f>
        <v>0</v>
      </c>
      <c r="R298" s="13">
        <f>SUM(S298:U298)</f>
        <v>0</v>
      </c>
      <c r="S298" s="13">
        <f>SUM(T298:V298)</f>
        <v>0</v>
      </c>
      <c r="T298" s="13">
        <f>SUM(U298:W298)</f>
        <v>0</v>
      </c>
      <c r="U298" s="13">
        <f>SUM(V298:X298)</f>
        <v>0</v>
      </c>
    </row>
    <row r="299" spans="1:21" s="15" customFormat="1" ht="33" customHeight="1" x14ac:dyDescent="0.2">
      <c r="A299" s="16"/>
      <c r="B299" s="16"/>
      <c r="C299" s="16"/>
      <c r="D299" s="43">
        <v>2025</v>
      </c>
      <c r="E299" s="44">
        <f>F299+G299+H299+I299</f>
        <v>0</v>
      </c>
      <c r="F299" s="44">
        <v>0</v>
      </c>
      <c r="G299" s="44">
        <v>0</v>
      </c>
      <c r="H299" s="44">
        <v>0</v>
      </c>
      <c r="I299" s="44">
        <v>0</v>
      </c>
      <c r="J299" s="7"/>
      <c r="K299" s="19"/>
      <c r="L299" s="19"/>
      <c r="M299" s="20"/>
      <c r="N299" s="74"/>
      <c r="O299" s="75"/>
      <c r="P299" s="86">
        <v>2025</v>
      </c>
      <c r="Q299" s="13">
        <f>SUM(R299:U299)</f>
        <v>0</v>
      </c>
      <c r="R299" s="13">
        <f>SUM(S299:U299)</f>
        <v>0</v>
      </c>
      <c r="S299" s="13">
        <f>SUM(T299:V299)</f>
        <v>0</v>
      </c>
      <c r="T299" s="13">
        <f>SUM(U299:W299)</f>
        <v>0</v>
      </c>
      <c r="U299" s="13">
        <f>SUM(V299:X299)</f>
        <v>0</v>
      </c>
    </row>
    <row r="300" spans="1:21" x14ac:dyDescent="0.2">
      <c r="A300" s="170" t="s">
        <v>55</v>
      </c>
      <c r="B300" s="171" t="s">
        <v>56</v>
      </c>
      <c r="C300" s="37"/>
      <c r="D300" s="37"/>
      <c r="E300" s="37"/>
      <c r="F300" s="37"/>
      <c r="G300" s="37"/>
      <c r="H300" s="37"/>
      <c r="I300" s="37"/>
      <c r="J300" s="37"/>
      <c r="K300" s="37"/>
      <c r="L300" s="37"/>
      <c r="M300" s="37"/>
      <c r="N300" s="169"/>
      <c r="O300" s="169"/>
      <c r="P300" s="169"/>
      <c r="Q300" s="169"/>
      <c r="R300" s="169"/>
      <c r="S300" s="169"/>
      <c r="T300" s="169"/>
      <c r="U300" s="169"/>
    </row>
    <row r="301" spans="1:21" s="15" customFormat="1" ht="71.25" customHeight="1" x14ac:dyDescent="0.2">
      <c r="A301" s="6" t="s">
        <v>57</v>
      </c>
      <c r="B301" s="7" t="s">
        <v>371</v>
      </c>
      <c r="C301" s="8" t="s">
        <v>164</v>
      </c>
      <c r="D301" s="9" t="s">
        <v>3</v>
      </c>
      <c r="E301" s="10">
        <f>SUM(E302:E306)</f>
        <v>15000</v>
      </c>
      <c r="F301" s="10">
        <f>SUM(F302:F306)</f>
        <v>0</v>
      </c>
      <c r="G301" s="10">
        <f>SUM(G302:G306)</f>
        <v>0</v>
      </c>
      <c r="H301" s="10">
        <f>SUM(H302:H306)</f>
        <v>0</v>
      </c>
      <c r="I301" s="10">
        <f>SUM(I302:I306)</f>
        <v>15000</v>
      </c>
      <c r="J301" s="7" t="s">
        <v>218</v>
      </c>
      <c r="K301" s="8" t="s">
        <v>87</v>
      </c>
      <c r="L301" s="8" t="s">
        <v>85</v>
      </c>
      <c r="M301" s="11" t="s">
        <v>219</v>
      </c>
      <c r="N301" s="108" t="s">
        <v>372</v>
      </c>
      <c r="O301" s="109"/>
      <c r="P301" s="30" t="s">
        <v>3</v>
      </c>
      <c r="Q301" s="13">
        <f>SUM(Q302:Q306)</f>
        <v>0</v>
      </c>
      <c r="R301" s="13">
        <f>SUM(R302:R306)</f>
        <v>0</v>
      </c>
      <c r="S301" s="13">
        <f>SUM(S302:S306)</f>
        <v>0</v>
      </c>
      <c r="T301" s="13">
        <f>SUM(T302:T306)</f>
        <v>0</v>
      </c>
      <c r="U301" s="13">
        <f>SUM(U302:U306)</f>
        <v>0</v>
      </c>
    </row>
    <row r="302" spans="1:21" s="15" customFormat="1" ht="60" customHeight="1" x14ac:dyDescent="0.2">
      <c r="A302" s="16"/>
      <c r="B302" s="16"/>
      <c r="C302" s="16"/>
      <c r="D302" s="17">
        <v>2021</v>
      </c>
      <c r="E302" s="18">
        <f t="shared" ref="E302:E318" si="22">SUM(F302:I302)</f>
        <v>0</v>
      </c>
      <c r="F302" s="18">
        <v>0</v>
      </c>
      <c r="G302" s="18">
        <v>0</v>
      </c>
      <c r="H302" s="18">
        <v>0</v>
      </c>
      <c r="I302" s="18">
        <v>0</v>
      </c>
      <c r="J302" s="7"/>
      <c r="K302" s="19"/>
      <c r="L302" s="19"/>
      <c r="M302" s="20"/>
      <c r="N302" s="110"/>
      <c r="O302" s="111"/>
      <c r="P302" s="30">
        <v>2021</v>
      </c>
      <c r="Q302" s="13">
        <f t="shared" ref="Q302:Q308" si="23">SUM(R302:U302)</f>
        <v>0</v>
      </c>
      <c r="R302" s="13">
        <v>0</v>
      </c>
      <c r="S302" s="13">
        <v>0</v>
      </c>
      <c r="T302" s="13">
        <v>0</v>
      </c>
      <c r="U302" s="13">
        <v>0</v>
      </c>
    </row>
    <row r="303" spans="1:21" s="15" customFormat="1" ht="53.25" customHeight="1" x14ac:dyDescent="0.2">
      <c r="A303" s="16"/>
      <c r="B303" s="16"/>
      <c r="C303" s="16"/>
      <c r="D303" s="17">
        <v>2022</v>
      </c>
      <c r="E303" s="18">
        <f t="shared" si="22"/>
        <v>7500</v>
      </c>
      <c r="F303" s="18">
        <v>0</v>
      </c>
      <c r="G303" s="18">
        <v>0</v>
      </c>
      <c r="H303" s="18">
        <v>0</v>
      </c>
      <c r="I303" s="18">
        <v>7500</v>
      </c>
      <c r="J303" s="7"/>
      <c r="K303" s="19"/>
      <c r="L303" s="19"/>
      <c r="M303" s="20"/>
      <c r="N303" s="110"/>
      <c r="O303" s="111"/>
      <c r="P303" s="30">
        <v>2022</v>
      </c>
      <c r="Q303" s="13">
        <f t="shared" si="23"/>
        <v>0</v>
      </c>
      <c r="R303" s="13">
        <f>SUM(S303:U303)</f>
        <v>0</v>
      </c>
      <c r="S303" s="13">
        <v>0</v>
      </c>
      <c r="T303" s="13">
        <f>SUM(U303:W303)</f>
        <v>0</v>
      </c>
      <c r="U303" s="13">
        <f>SUM(V303:X303)</f>
        <v>0</v>
      </c>
    </row>
    <row r="304" spans="1:21" s="15" customFormat="1" ht="50.25" customHeight="1" x14ac:dyDescent="0.2">
      <c r="A304" s="16"/>
      <c r="B304" s="16"/>
      <c r="C304" s="16"/>
      <c r="D304" s="17">
        <v>2023</v>
      </c>
      <c r="E304" s="18">
        <f t="shared" si="22"/>
        <v>7500</v>
      </c>
      <c r="F304" s="18">
        <v>0</v>
      </c>
      <c r="G304" s="18">
        <v>0</v>
      </c>
      <c r="H304" s="18">
        <v>0</v>
      </c>
      <c r="I304" s="18">
        <v>7500</v>
      </c>
      <c r="J304" s="7"/>
      <c r="K304" s="19"/>
      <c r="L304" s="19"/>
      <c r="M304" s="20"/>
      <c r="N304" s="110"/>
      <c r="O304" s="111"/>
      <c r="P304" s="30">
        <v>2023</v>
      </c>
      <c r="Q304" s="13">
        <f t="shared" si="23"/>
        <v>0</v>
      </c>
      <c r="R304" s="13">
        <f>SUM(S304:U304)</f>
        <v>0</v>
      </c>
      <c r="S304" s="13">
        <f>SUM(T304:V304)</f>
        <v>0</v>
      </c>
      <c r="T304" s="13">
        <f>SUM(U304:W304)</f>
        <v>0</v>
      </c>
      <c r="U304" s="13">
        <f>SUM(V304:X304)</f>
        <v>0</v>
      </c>
    </row>
    <row r="305" spans="1:21" s="15" customFormat="1" ht="80.25" customHeight="1" x14ac:dyDescent="0.2">
      <c r="A305" s="16"/>
      <c r="B305" s="16"/>
      <c r="C305" s="16"/>
      <c r="D305" s="17">
        <v>2024</v>
      </c>
      <c r="E305" s="18">
        <f t="shared" si="22"/>
        <v>0</v>
      </c>
      <c r="F305" s="18">
        <v>0</v>
      </c>
      <c r="G305" s="18">
        <v>0</v>
      </c>
      <c r="H305" s="18">
        <v>0</v>
      </c>
      <c r="I305" s="18">
        <v>0</v>
      </c>
      <c r="J305" s="7"/>
      <c r="K305" s="19"/>
      <c r="L305" s="19"/>
      <c r="M305" s="20"/>
      <c r="N305" s="110"/>
      <c r="O305" s="111"/>
      <c r="P305" s="30">
        <v>2024</v>
      </c>
      <c r="Q305" s="13">
        <f t="shared" si="23"/>
        <v>0</v>
      </c>
      <c r="R305" s="13">
        <f>SUM(S305:U305)</f>
        <v>0</v>
      </c>
      <c r="S305" s="13">
        <f>SUM(T305:V305)</f>
        <v>0</v>
      </c>
      <c r="T305" s="13">
        <f>SUM(U305:W305)</f>
        <v>0</v>
      </c>
      <c r="U305" s="13">
        <f>SUM(V305:X305)</f>
        <v>0</v>
      </c>
    </row>
    <row r="306" spans="1:21" s="15" customFormat="1" ht="67.5" customHeight="1" x14ac:dyDescent="0.2">
      <c r="A306" s="23"/>
      <c r="B306" s="23"/>
      <c r="C306" s="23"/>
      <c r="D306" s="17">
        <v>2025</v>
      </c>
      <c r="E306" s="18">
        <f t="shared" si="22"/>
        <v>0</v>
      </c>
      <c r="F306" s="18">
        <v>0</v>
      </c>
      <c r="G306" s="18">
        <v>0</v>
      </c>
      <c r="H306" s="18">
        <v>0</v>
      </c>
      <c r="I306" s="18">
        <v>0</v>
      </c>
      <c r="J306" s="24"/>
      <c r="K306" s="25"/>
      <c r="L306" s="25"/>
      <c r="M306" s="26"/>
      <c r="N306" s="112"/>
      <c r="O306" s="113"/>
      <c r="P306" s="86">
        <v>2025</v>
      </c>
      <c r="Q306" s="42">
        <f t="shared" si="23"/>
        <v>0</v>
      </c>
      <c r="R306" s="13">
        <f>SUM(S306:U306)</f>
        <v>0</v>
      </c>
      <c r="S306" s="13">
        <f>SUM(T306:V306)</f>
        <v>0</v>
      </c>
      <c r="T306" s="13">
        <f>SUM(U306:W306)</f>
        <v>0</v>
      </c>
      <c r="U306" s="13">
        <f>SUM(V306:X306)</f>
        <v>0</v>
      </c>
    </row>
    <row r="307" spans="1:21" s="84" customFormat="1" ht="51.75" customHeight="1" x14ac:dyDescent="0.2">
      <c r="A307" s="83" t="s">
        <v>58</v>
      </c>
      <c r="B307" s="32" t="s">
        <v>374</v>
      </c>
      <c r="C307" s="34" t="s">
        <v>59</v>
      </c>
      <c r="D307" s="17" t="s">
        <v>3</v>
      </c>
      <c r="E307" s="18">
        <f>SUM(E308:E312)</f>
        <v>15000</v>
      </c>
      <c r="F307" s="18">
        <f>SUM(F308:F312)</f>
        <v>0</v>
      </c>
      <c r="G307" s="18">
        <f>SUM(G308:G312)</f>
        <v>0</v>
      </c>
      <c r="H307" s="18">
        <f>SUM(H308:H312)</f>
        <v>0</v>
      </c>
      <c r="I307" s="18">
        <f>SUM(I308:I312)</f>
        <v>15000</v>
      </c>
      <c r="J307" s="32" t="s">
        <v>220</v>
      </c>
      <c r="K307" s="34" t="s">
        <v>87</v>
      </c>
      <c r="L307" s="34" t="s">
        <v>85</v>
      </c>
      <c r="M307" s="35" t="s">
        <v>219</v>
      </c>
      <c r="N307" s="193" t="s">
        <v>373</v>
      </c>
      <c r="O307" s="194"/>
      <c r="P307" s="30" t="s">
        <v>3</v>
      </c>
      <c r="Q307" s="13">
        <f>SUM(Q308:Q312)</f>
        <v>4200</v>
      </c>
      <c r="R307" s="13">
        <f>SUM(R308:R312)</f>
        <v>0</v>
      </c>
      <c r="S307" s="13">
        <f>SUM(S308:S312)</f>
        <v>0</v>
      </c>
      <c r="T307" s="13">
        <f>SUM(T308:T312)</f>
        <v>0</v>
      </c>
      <c r="U307" s="13">
        <f>SUM(U308:U312)</f>
        <v>4200</v>
      </c>
    </row>
    <row r="308" spans="1:21" s="84" customFormat="1" ht="43.5" customHeight="1" x14ac:dyDescent="0.2">
      <c r="A308" s="16"/>
      <c r="B308" s="16"/>
      <c r="C308" s="16"/>
      <c r="D308" s="17">
        <v>2021</v>
      </c>
      <c r="E308" s="18">
        <f t="shared" si="22"/>
        <v>0</v>
      </c>
      <c r="F308" s="18">
        <v>0</v>
      </c>
      <c r="G308" s="18">
        <v>0</v>
      </c>
      <c r="H308" s="18">
        <v>0</v>
      </c>
      <c r="I308" s="18">
        <v>0</v>
      </c>
      <c r="J308" s="7"/>
      <c r="K308" s="19"/>
      <c r="L308" s="19"/>
      <c r="M308" s="20"/>
      <c r="N308" s="195"/>
      <c r="O308" s="196"/>
      <c r="P308" s="30">
        <v>2021</v>
      </c>
      <c r="Q308" s="13">
        <f t="shared" si="23"/>
        <v>0</v>
      </c>
      <c r="R308" s="13">
        <v>0</v>
      </c>
      <c r="S308" s="13">
        <v>0</v>
      </c>
      <c r="T308" s="13">
        <v>0</v>
      </c>
      <c r="U308" s="13">
        <v>0</v>
      </c>
    </row>
    <row r="309" spans="1:21" s="84" customFormat="1" ht="30" customHeight="1" x14ac:dyDescent="0.2">
      <c r="A309" s="16"/>
      <c r="B309" s="16"/>
      <c r="C309" s="16"/>
      <c r="D309" s="17">
        <v>2022</v>
      </c>
      <c r="E309" s="18">
        <f t="shared" si="22"/>
        <v>0</v>
      </c>
      <c r="F309" s="18">
        <v>0</v>
      </c>
      <c r="G309" s="18">
        <v>0</v>
      </c>
      <c r="H309" s="18">
        <v>0</v>
      </c>
      <c r="I309" s="18">
        <v>0</v>
      </c>
      <c r="J309" s="7"/>
      <c r="K309" s="19"/>
      <c r="L309" s="19"/>
      <c r="M309" s="20"/>
      <c r="N309" s="195"/>
      <c r="O309" s="196"/>
      <c r="P309" s="30">
        <v>2022</v>
      </c>
      <c r="Q309" s="13">
        <f t="shared" ref="Q309:Q312" si="24">SUM(R309:U309)</f>
        <v>0</v>
      </c>
      <c r="R309" s="13">
        <f>SUM(S309:U309)</f>
        <v>0</v>
      </c>
      <c r="S309" s="13">
        <f>SUM(T309:V309)</f>
        <v>0</v>
      </c>
      <c r="T309" s="13">
        <f>SUM(U309:W309)</f>
        <v>0</v>
      </c>
      <c r="U309" s="13">
        <f>SUM(V309:X309)</f>
        <v>0</v>
      </c>
    </row>
    <row r="310" spans="1:21" s="84" customFormat="1" ht="32.25" customHeight="1" x14ac:dyDescent="0.2">
      <c r="A310" s="16"/>
      <c r="B310" s="16"/>
      <c r="C310" s="16"/>
      <c r="D310" s="17">
        <v>2023</v>
      </c>
      <c r="E310" s="18">
        <f t="shared" si="22"/>
        <v>7500</v>
      </c>
      <c r="F310" s="18">
        <v>0</v>
      </c>
      <c r="G310" s="18">
        <v>0</v>
      </c>
      <c r="H310" s="18">
        <v>0</v>
      </c>
      <c r="I310" s="18">
        <v>7500</v>
      </c>
      <c r="J310" s="7"/>
      <c r="K310" s="19"/>
      <c r="L310" s="19"/>
      <c r="M310" s="20"/>
      <c r="N310" s="195"/>
      <c r="O310" s="196"/>
      <c r="P310" s="30">
        <v>2023</v>
      </c>
      <c r="Q310" s="13">
        <f t="shared" si="24"/>
        <v>0</v>
      </c>
      <c r="R310" s="13">
        <v>0</v>
      </c>
      <c r="S310" s="13">
        <v>0</v>
      </c>
      <c r="T310" s="13">
        <v>0</v>
      </c>
      <c r="U310" s="13">
        <v>0</v>
      </c>
    </row>
    <row r="311" spans="1:21" s="84" customFormat="1" ht="43.5" customHeight="1" x14ac:dyDescent="0.2">
      <c r="A311" s="16"/>
      <c r="B311" s="16"/>
      <c r="C311" s="16"/>
      <c r="D311" s="17">
        <v>2024</v>
      </c>
      <c r="E311" s="18">
        <f t="shared" si="22"/>
        <v>7500</v>
      </c>
      <c r="F311" s="18">
        <v>0</v>
      </c>
      <c r="G311" s="18">
        <v>0</v>
      </c>
      <c r="H311" s="18">
        <v>0</v>
      </c>
      <c r="I311" s="18">
        <v>7500</v>
      </c>
      <c r="J311" s="7"/>
      <c r="K311" s="19"/>
      <c r="L311" s="19"/>
      <c r="M311" s="20"/>
      <c r="N311" s="195"/>
      <c r="O311" s="196"/>
      <c r="P311" s="30">
        <v>2024</v>
      </c>
      <c r="Q311" s="13">
        <f>R311+S311+T311+U311</f>
        <v>4200</v>
      </c>
      <c r="R311" s="13">
        <v>0</v>
      </c>
      <c r="S311" s="13">
        <v>0</v>
      </c>
      <c r="T311" s="13">
        <v>0</v>
      </c>
      <c r="U311" s="13">
        <v>4200</v>
      </c>
    </row>
    <row r="312" spans="1:21" s="84" customFormat="1" ht="36.75" customHeight="1" x14ac:dyDescent="0.2">
      <c r="A312" s="23"/>
      <c r="B312" s="23"/>
      <c r="C312" s="23"/>
      <c r="D312" s="17">
        <v>2025</v>
      </c>
      <c r="E312" s="18">
        <f t="shared" si="22"/>
        <v>0</v>
      </c>
      <c r="F312" s="18">
        <v>0</v>
      </c>
      <c r="G312" s="18">
        <v>0</v>
      </c>
      <c r="H312" s="18">
        <v>0</v>
      </c>
      <c r="I312" s="18">
        <v>0</v>
      </c>
      <c r="J312" s="24"/>
      <c r="K312" s="25"/>
      <c r="L312" s="25"/>
      <c r="M312" s="26"/>
      <c r="N312" s="197"/>
      <c r="O312" s="198"/>
      <c r="P312" s="86">
        <v>2025</v>
      </c>
      <c r="Q312" s="42">
        <f t="shared" si="24"/>
        <v>0</v>
      </c>
      <c r="R312" s="13">
        <f>SUM(S312:U312)</f>
        <v>0</v>
      </c>
      <c r="S312" s="13">
        <f>SUM(T312:V312)</f>
        <v>0</v>
      </c>
      <c r="T312" s="13">
        <f>SUM(U312:W312)</f>
        <v>0</v>
      </c>
      <c r="U312" s="13">
        <f>SUM(V312:X312)</f>
        <v>0</v>
      </c>
    </row>
    <row r="313" spans="1:21" s="15" customFormat="1" ht="75.75" customHeight="1" x14ac:dyDescent="0.2">
      <c r="A313" s="27" t="s">
        <v>60</v>
      </c>
      <c r="B313" s="32" t="s">
        <v>375</v>
      </c>
      <c r="C313" s="34" t="s">
        <v>9</v>
      </c>
      <c r="D313" s="17" t="s">
        <v>3</v>
      </c>
      <c r="E313" s="18">
        <f>SUM(E314:E318)</f>
        <v>160000</v>
      </c>
      <c r="F313" s="18">
        <f>SUM(F314:F318)</f>
        <v>0</v>
      </c>
      <c r="G313" s="18">
        <f>SUM(G314:G318)</f>
        <v>0</v>
      </c>
      <c r="H313" s="18">
        <f>SUM(H314:H318)</f>
        <v>0</v>
      </c>
      <c r="I313" s="18">
        <f>SUM(I314:I318)</f>
        <v>160000</v>
      </c>
      <c r="J313" s="32" t="s">
        <v>221</v>
      </c>
      <c r="K313" s="34" t="s">
        <v>87</v>
      </c>
      <c r="L313" s="34" t="s">
        <v>85</v>
      </c>
      <c r="M313" s="35" t="s">
        <v>222</v>
      </c>
      <c r="N313" s="114" t="s">
        <v>376</v>
      </c>
      <c r="O313" s="115"/>
      <c r="P313" s="30" t="s">
        <v>3</v>
      </c>
      <c r="Q313" s="13">
        <f>SUM(Q314:Q318)</f>
        <v>38620</v>
      </c>
      <c r="R313" s="13">
        <f>SUM(R314:R318)</f>
        <v>0</v>
      </c>
      <c r="S313" s="13">
        <f>SUM(S314:S318)</f>
        <v>0</v>
      </c>
      <c r="T313" s="13">
        <f>SUM(T314:T318)</f>
        <v>0</v>
      </c>
      <c r="U313" s="13">
        <f>SUM(U314:U318)</f>
        <v>38620</v>
      </c>
    </row>
    <row r="314" spans="1:21" s="15" customFormat="1" ht="57.75" customHeight="1" x14ac:dyDescent="0.2">
      <c r="A314" s="16"/>
      <c r="B314" s="16"/>
      <c r="C314" s="16"/>
      <c r="D314" s="17">
        <v>2021</v>
      </c>
      <c r="E314" s="18">
        <f t="shared" si="22"/>
        <v>40000</v>
      </c>
      <c r="F314" s="18">
        <v>0</v>
      </c>
      <c r="G314" s="18">
        <v>0</v>
      </c>
      <c r="H314" s="18">
        <v>0</v>
      </c>
      <c r="I314" s="18">
        <v>40000</v>
      </c>
      <c r="J314" s="7"/>
      <c r="K314" s="19"/>
      <c r="L314" s="19"/>
      <c r="M314" s="20"/>
      <c r="N314" s="114"/>
      <c r="O314" s="115"/>
      <c r="P314" s="30">
        <v>2021</v>
      </c>
      <c r="Q314" s="13">
        <f>SUM(R314:U314)</f>
        <v>38200</v>
      </c>
      <c r="R314" s="13">
        <v>0</v>
      </c>
      <c r="S314" s="13">
        <v>0</v>
      </c>
      <c r="T314" s="13">
        <v>0</v>
      </c>
      <c r="U314" s="13">
        <v>38200</v>
      </c>
    </row>
    <row r="315" spans="1:21" s="15" customFormat="1" ht="73.5" customHeight="1" x14ac:dyDescent="0.2">
      <c r="A315" s="16"/>
      <c r="B315" s="16"/>
      <c r="C315" s="16"/>
      <c r="D315" s="17">
        <v>2022</v>
      </c>
      <c r="E315" s="18">
        <f t="shared" si="22"/>
        <v>0</v>
      </c>
      <c r="F315" s="18">
        <v>0</v>
      </c>
      <c r="G315" s="18">
        <v>0</v>
      </c>
      <c r="H315" s="18">
        <v>0</v>
      </c>
      <c r="I315" s="18">
        <v>0</v>
      </c>
      <c r="J315" s="7"/>
      <c r="K315" s="19"/>
      <c r="L315" s="19"/>
      <c r="M315" s="20"/>
      <c r="N315" s="114"/>
      <c r="O315" s="115"/>
      <c r="P315" s="30">
        <v>2022</v>
      </c>
      <c r="Q315" s="13">
        <f>SUM(R315:U315)</f>
        <v>0</v>
      </c>
      <c r="R315" s="13">
        <v>0</v>
      </c>
      <c r="S315" s="13">
        <v>0</v>
      </c>
      <c r="T315" s="13">
        <v>0</v>
      </c>
      <c r="U315" s="22">
        <v>0</v>
      </c>
    </row>
    <row r="316" spans="1:21" s="15" customFormat="1" ht="90" customHeight="1" x14ac:dyDescent="0.2">
      <c r="A316" s="16"/>
      <c r="B316" s="16"/>
      <c r="C316" s="16"/>
      <c r="D316" s="17">
        <v>2023</v>
      </c>
      <c r="E316" s="18">
        <f t="shared" si="22"/>
        <v>40000</v>
      </c>
      <c r="F316" s="18">
        <v>0</v>
      </c>
      <c r="G316" s="18">
        <v>0</v>
      </c>
      <c r="H316" s="18">
        <v>0</v>
      </c>
      <c r="I316" s="18">
        <v>40000</v>
      </c>
      <c r="J316" s="7"/>
      <c r="K316" s="19"/>
      <c r="L316" s="19"/>
      <c r="M316" s="20"/>
      <c r="N316" s="114"/>
      <c r="O316" s="115"/>
      <c r="P316" s="30">
        <v>2023</v>
      </c>
      <c r="Q316" s="13">
        <f>SUM(R316:U316)</f>
        <v>420</v>
      </c>
      <c r="R316" s="13">
        <v>0</v>
      </c>
      <c r="S316" s="13">
        <v>0</v>
      </c>
      <c r="T316" s="13">
        <v>0</v>
      </c>
      <c r="U316" s="13">
        <v>420</v>
      </c>
    </row>
    <row r="317" spans="1:21" s="15" customFormat="1" ht="90.75" customHeight="1" x14ac:dyDescent="0.2">
      <c r="A317" s="16"/>
      <c r="B317" s="16"/>
      <c r="C317" s="16"/>
      <c r="D317" s="17">
        <v>2024</v>
      </c>
      <c r="E317" s="18">
        <f>SUM(F317:I317)</f>
        <v>40000</v>
      </c>
      <c r="F317" s="18">
        <v>0</v>
      </c>
      <c r="G317" s="18">
        <v>0</v>
      </c>
      <c r="H317" s="18">
        <v>0</v>
      </c>
      <c r="I317" s="18">
        <v>40000</v>
      </c>
      <c r="J317" s="7"/>
      <c r="K317" s="19"/>
      <c r="L317" s="19"/>
      <c r="M317" s="20"/>
      <c r="N317" s="114"/>
      <c r="O317" s="115"/>
      <c r="P317" s="30">
        <v>2024</v>
      </c>
      <c r="Q317" s="13">
        <f>SUM(R317:U317)</f>
        <v>0</v>
      </c>
      <c r="R317" s="13">
        <v>0</v>
      </c>
      <c r="S317" s="13">
        <v>0</v>
      </c>
      <c r="T317" s="13">
        <v>0</v>
      </c>
      <c r="U317" s="13">
        <v>0</v>
      </c>
    </row>
    <row r="318" spans="1:21" s="15" customFormat="1" ht="76.5" customHeight="1" x14ac:dyDescent="0.2">
      <c r="A318" s="23"/>
      <c r="B318" s="23"/>
      <c r="C318" s="23"/>
      <c r="D318" s="17">
        <v>2025</v>
      </c>
      <c r="E318" s="18">
        <f t="shared" si="22"/>
        <v>40000</v>
      </c>
      <c r="F318" s="18">
        <v>0</v>
      </c>
      <c r="G318" s="18">
        <v>0</v>
      </c>
      <c r="H318" s="18">
        <v>0</v>
      </c>
      <c r="I318" s="18">
        <v>40000</v>
      </c>
      <c r="J318" s="24"/>
      <c r="K318" s="25"/>
      <c r="L318" s="25"/>
      <c r="M318" s="26"/>
      <c r="N318" s="116"/>
      <c r="O318" s="117"/>
      <c r="P318" s="86">
        <v>2025</v>
      </c>
      <c r="Q318" s="42">
        <f>SUM(R318:U318)</f>
        <v>0</v>
      </c>
      <c r="R318" s="13">
        <v>0</v>
      </c>
      <c r="S318" s="13">
        <v>0</v>
      </c>
      <c r="T318" s="13">
        <v>0</v>
      </c>
      <c r="U318" s="13">
        <v>0</v>
      </c>
    </row>
    <row r="319" spans="1:21" s="15" customFormat="1" ht="39.75" customHeight="1" x14ac:dyDescent="0.2">
      <c r="A319" s="27" t="s">
        <v>62</v>
      </c>
      <c r="B319" s="76" t="s">
        <v>377</v>
      </c>
      <c r="C319" s="34">
        <v>2021</v>
      </c>
      <c r="D319" s="17" t="s">
        <v>3</v>
      </c>
      <c r="E319" s="18">
        <f>SUM(E320:E324)</f>
        <v>51379.9</v>
      </c>
      <c r="F319" s="18">
        <f>SUM(F320:F324)</f>
        <v>15028.5</v>
      </c>
      <c r="G319" s="18">
        <f>SUM(G320:G324)</f>
        <v>36351.4</v>
      </c>
      <c r="H319" s="18">
        <f>SUM(H320:H324)</f>
        <v>0</v>
      </c>
      <c r="I319" s="18">
        <f>SUM(I320:I324)</f>
        <v>0</v>
      </c>
      <c r="J319" s="32" t="s">
        <v>272</v>
      </c>
      <c r="K319" s="34" t="s">
        <v>85</v>
      </c>
      <c r="L319" s="34" t="s">
        <v>85</v>
      </c>
      <c r="M319" s="35" t="s">
        <v>217</v>
      </c>
      <c r="N319" s="57" t="s">
        <v>378</v>
      </c>
      <c r="O319" s="58"/>
      <c r="P319" s="30" t="s">
        <v>3</v>
      </c>
      <c r="Q319" s="13">
        <f>SUM(Q320:Q324)</f>
        <v>51379.880000000005</v>
      </c>
      <c r="R319" s="13">
        <f>SUM(R320:R324)</f>
        <v>15028.47</v>
      </c>
      <c r="S319" s="13">
        <f>SUM(S320:S324)</f>
        <v>36351.410000000003</v>
      </c>
      <c r="T319" s="13">
        <f>SUM(T320:T324)</f>
        <v>0</v>
      </c>
      <c r="U319" s="13">
        <f>SUM(U320:U324)</f>
        <v>0</v>
      </c>
    </row>
    <row r="320" spans="1:21" s="15" customFormat="1" ht="39.75" customHeight="1" x14ac:dyDescent="0.2">
      <c r="A320" s="16"/>
      <c r="B320" s="16"/>
      <c r="C320" s="16"/>
      <c r="D320" s="17">
        <v>2021</v>
      </c>
      <c r="E320" s="18">
        <f>F320+G320+H320+I320</f>
        <v>51379.9</v>
      </c>
      <c r="F320" s="18">
        <v>15028.5</v>
      </c>
      <c r="G320" s="18">
        <v>36351.4</v>
      </c>
      <c r="H320" s="18">
        <v>0</v>
      </c>
      <c r="I320" s="18">
        <v>0</v>
      </c>
      <c r="J320" s="7"/>
      <c r="K320" s="19"/>
      <c r="L320" s="19"/>
      <c r="M320" s="20"/>
      <c r="N320" s="56"/>
      <c r="O320" s="59"/>
      <c r="P320" s="30">
        <v>2021</v>
      </c>
      <c r="Q320" s="13">
        <f>SUM(R320:U320)</f>
        <v>51379.880000000005</v>
      </c>
      <c r="R320" s="118">
        <v>15028.47</v>
      </c>
      <c r="S320" s="118">
        <v>36351.410000000003</v>
      </c>
      <c r="T320" s="13">
        <v>0</v>
      </c>
      <c r="U320" s="13">
        <v>0</v>
      </c>
    </row>
    <row r="321" spans="1:21" s="15" customFormat="1" ht="39.75" customHeight="1" x14ac:dyDescent="0.2">
      <c r="A321" s="16"/>
      <c r="B321" s="16"/>
      <c r="C321" s="16"/>
      <c r="D321" s="17">
        <v>2022</v>
      </c>
      <c r="E321" s="18">
        <f>F321+G321+H321+I321</f>
        <v>0</v>
      </c>
      <c r="F321" s="18">
        <v>0</v>
      </c>
      <c r="G321" s="18">
        <v>0</v>
      </c>
      <c r="H321" s="18">
        <v>0</v>
      </c>
      <c r="I321" s="18">
        <v>0</v>
      </c>
      <c r="J321" s="7"/>
      <c r="K321" s="19"/>
      <c r="L321" s="19"/>
      <c r="M321" s="20"/>
      <c r="N321" s="56"/>
      <c r="O321" s="59"/>
      <c r="P321" s="30">
        <v>2022</v>
      </c>
      <c r="Q321" s="13">
        <f>SUM(R321:U321)</f>
        <v>0</v>
      </c>
      <c r="R321" s="13">
        <v>0</v>
      </c>
      <c r="S321" s="13">
        <v>0</v>
      </c>
      <c r="T321" s="13">
        <v>0</v>
      </c>
      <c r="U321" s="13">
        <v>0</v>
      </c>
    </row>
    <row r="322" spans="1:21" s="15" customFormat="1" ht="39.75" customHeight="1" x14ac:dyDescent="0.2">
      <c r="A322" s="16"/>
      <c r="B322" s="16"/>
      <c r="C322" s="16"/>
      <c r="D322" s="17">
        <v>2023</v>
      </c>
      <c r="E322" s="18">
        <f>F322+G322+H322+I322</f>
        <v>0</v>
      </c>
      <c r="F322" s="18">
        <v>0</v>
      </c>
      <c r="G322" s="18">
        <v>0</v>
      </c>
      <c r="H322" s="18">
        <v>0</v>
      </c>
      <c r="I322" s="18">
        <v>0</v>
      </c>
      <c r="J322" s="7"/>
      <c r="K322" s="19"/>
      <c r="L322" s="19"/>
      <c r="M322" s="20"/>
      <c r="N322" s="56"/>
      <c r="O322" s="59"/>
      <c r="P322" s="30">
        <v>2023</v>
      </c>
      <c r="Q322" s="13">
        <f>SUM(R322:U322)</f>
        <v>0</v>
      </c>
      <c r="R322" s="13">
        <v>0</v>
      </c>
      <c r="S322" s="13">
        <v>0</v>
      </c>
      <c r="T322" s="13">
        <v>0</v>
      </c>
      <c r="U322" s="13">
        <v>0</v>
      </c>
    </row>
    <row r="323" spans="1:21" s="15" customFormat="1" ht="39.75" customHeight="1" x14ac:dyDescent="0.2">
      <c r="A323" s="16"/>
      <c r="B323" s="16"/>
      <c r="C323" s="16"/>
      <c r="D323" s="17">
        <v>2024</v>
      </c>
      <c r="E323" s="18">
        <f>F323+G323+H323+I323</f>
        <v>0</v>
      </c>
      <c r="F323" s="18">
        <v>0</v>
      </c>
      <c r="G323" s="18">
        <v>0</v>
      </c>
      <c r="H323" s="18">
        <v>0</v>
      </c>
      <c r="I323" s="18">
        <v>0</v>
      </c>
      <c r="J323" s="7"/>
      <c r="K323" s="19"/>
      <c r="L323" s="19"/>
      <c r="M323" s="20"/>
      <c r="N323" s="56"/>
      <c r="O323" s="59"/>
      <c r="P323" s="30">
        <v>2024</v>
      </c>
      <c r="Q323" s="13">
        <f>SUM(R323:U323)</f>
        <v>0</v>
      </c>
      <c r="R323" s="13">
        <v>0</v>
      </c>
      <c r="S323" s="13">
        <v>0</v>
      </c>
      <c r="T323" s="13">
        <v>0</v>
      </c>
      <c r="U323" s="13">
        <v>0</v>
      </c>
    </row>
    <row r="324" spans="1:21" s="15" customFormat="1" ht="39.75" customHeight="1" x14ac:dyDescent="0.2">
      <c r="A324" s="23"/>
      <c r="B324" s="23"/>
      <c r="C324" s="23"/>
      <c r="D324" s="17">
        <v>2025</v>
      </c>
      <c r="E324" s="18">
        <f>F324+G324+H324+I324</f>
        <v>0</v>
      </c>
      <c r="F324" s="18">
        <v>0</v>
      </c>
      <c r="G324" s="18">
        <v>0</v>
      </c>
      <c r="H324" s="18">
        <v>0</v>
      </c>
      <c r="I324" s="18">
        <v>0</v>
      </c>
      <c r="J324" s="24"/>
      <c r="K324" s="25"/>
      <c r="L324" s="25"/>
      <c r="M324" s="26"/>
      <c r="N324" s="52"/>
      <c r="O324" s="61"/>
      <c r="P324" s="86">
        <v>2025</v>
      </c>
      <c r="Q324" s="42">
        <f>SUM(R324:U324)</f>
        <v>0</v>
      </c>
      <c r="R324" s="13">
        <v>0</v>
      </c>
      <c r="S324" s="13">
        <v>0</v>
      </c>
      <c r="T324" s="13">
        <v>0</v>
      </c>
      <c r="U324" s="13">
        <v>0</v>
      </c>
    </row>
    <row r="325" spans="1:21" s="15" customFormat="1" ht="171" customHeight="1" x14ac:dyDescent="0.2">
      <c r="A325" s="27" t="s">
        <v>63</v>
      </c>
      <c r="B325" s="76" t="s">
        <v>379</v>
      </c>
      <c r="C325" s="34">
        <v>2021</v>
      </c>
      <c r="D325" s="17" t="s">
        <v>3</v>
      </c>
      <c r="E325" s="18">
        <f>SUM(E326:E330)</f>
        <v>19293.8</v>
      </c>
      <c r="F325" s="18">
        <f>SUM(F326:F330)</f>
        <v>19293.8</v>
      </c>
      <c r="G325" s="18">
        <f>SUM(G326:G330)</f>
        <v>0</v>
      </c>
      <c r="H325" s="18">
        <f>SUM(H326:H330)</f>
        <v>0</v>
      </c>
      <c r="I325" s="18">
        <f>SUM(I326:I330)</f>
        <v>0</v>
      </c>
      <c r="J325" s="32" t="s">
        <v>271</v>
      </c>
      <c r="K325" s="34" t="s">
        <v>85</v>
      </c>
      <c r="L325" s="34" t="s">
        <v>85</v>
      </c>
      <c r="M325" s="35" t="s">
        <v>223</v>
      </c>
      <c r="N325" s="57" t="s">
        <v>380</v>
      </c>
      <c r="O325" s="58"/>
      <c r="P325" s="30" t="s">
        <v>3</v>
      </c>
      <c r="Q325" s="13">
        <f>SUM(Q326:Q330)</f>
        <v>19293.75</v>
      </c>
      <c r="R325" s="13">
        <f>SUM(R326:R330)</f>
        <v>19293.75</v>
      </c>
      <c r="S325" s="13">
        <f>SUM(S326:S330)</f>
        <v>0</v>
      </c>
      <c r="T325" s="13">
        <f>SUM(T326:T330)</f>
        <v>0</v>
      </c>
      <c r="U325" s="13">
        <f>SUM(U326:U330)</f>
        <v>0</v>
      </c>
    </row>
    <row r="326" spans="1:21" s="15" customFormat="1" ht="26.25" customHeight="1" x14ac:dyDescent="0.2">
      <c r="A326" s="16"/>
      <c r="B326" s="16"/>
      <c r="C326" s="16"/>
      <c r="D326" s="17">
        <v>2021</v>
      </c>
      <c r="E326" s="18">
        <f>F326+G326+H326+I326</f>
        <v>19293.8</v>
      </c>
      <c r="F326" s="18">
        <v>19293.8</v>
      </c>
      <c r="G326" s="18">
        <v>0</v>
      </c>
      <c r="H326" s="18">
        <v>0</v>
      </c>
      <c r="I326" s="18">
        <v>0</v>
      </c>
      <c r="J326" s="7"/>
      <c r="K326" s="19"/>
      <c r="L326" s="19"/>
      <c r="M326" s="20"/>
      <c r="N326" s="56"/>
      <c r="O326" s="59"/>
      <c r="P326" s="30">
        <v>2021</v>
      </c>
      <c r="Q326" s="13">
        <f>SUM(R326:U326)</f>
        <v>19293.75</v>
      </c>
      <c r="R326" s="118">
        <v>19293.75</v>
      </c>
      <c r="S326" s="13">
        <v>0</v>
      </c>
      <c r="T326" s="13">
        <v>0</v>
      </c>
      <c r="U326" s="13">
        <v>0</v>
      </c>
    </row>
    <row r="327" spans="1:21" s="15" customFormat="1" ht="26.25" customHeight="1" x14ac:dyDescent="0.2">
      <c r="A327" s="16"/>
      <c r="B327" s="16"/>
      <c r="C327" s="16"/>
      <c r="D327" s="17">
        <v>2022</v>
      </c>
      <c r="E327" s="18">
        <f>F327+G327+H327+I327</f>
        <v>0</v>
      </c>
      <c r="F327" s="18">
        <v>0</v>
      </c>
      <c r="G327" s="18">
        <v>0</v>
      </c>
      <c r="H327" s="18">
        <v>0</v>
      </c>
      <c r="I327" s="18">
        <v>0</v>
      </c>
      <c r="J327" s="7"/>
      <c r="K327" s="19"/>
      <c r="L327" s="19"/>
      <c r="M327" s="20"/>
      <c r="N327" s="56"/>
      <c r="O327" s="59"/>
      <c r="P327" s="30">
        <v>2022</v>
      </c>
      <c r="Q327" s="13">
        <f>SUM(R327:U327)</f>
        <v>0</v>
      </c>
      <c r="R327" s="13">
        <v>0</v>
      </c>
      <c r="S327" s="13">
        <v>0</v>
      </c>
      <c r="T327" s="13">
        <v>0</v>
      </c>
      <c r="U327" s="13">
        <v>0</v>
      </c>
    </row>
    <row r="328" spans="1:21" s="15" customFormat="1" ht="26.25" customHeight="1" x14ac:dyDescent="0.2">
      <c r="A328" s="16"/>
      <c r="B328" s="16"/>
      <c r="C328" s="16"/>
      <c r="D328" s="17">
        <v>2023</v>
      </c>
      <c r="E328" s="18">
        <f>F328+G328+H328+I328</f>
        <v>0</v>
      </c>
      <c r="F328" s="18">
        <v>0</v>
      </c>
      <c r="G328" s="18">
        <v>0</v>
      </c>
      <c r="H328" s="18">
        <v>0</v>
      </c>
      <c r="I328" s="18">
        <v>0</v>
      </c>
      <c r="J328" s="7"/>
      <c r="K328" s="19"/>
      <c r="L328" s="19"/>
      <c r="M328" s="20"/>
      <c r="N328" s="56"/>
      <c r="O328" s="59"/>
      <c r="P328" s="30">
        <v>2023</v>
      </c>
      <c r="Q328" s="13">
        <f>SUM(R328:U328)</f>
        <v>0</v>
      </c>
      <c r="R328" s="13">
        <v>0</v>
      </c>
      <c r="S328" s="13">
        <v>0</v>
      </c>
      <c r="T328" s="13">
        <v>0</v>
      </c>
      <c r="U328" s="13">
        <v>0</v>
      </c>
    </row>
    <row r="329" spans="1:21" s="15" customFormat="1" ht="26.25" customHeight="1" x14ac:dyDescent="0.2">
      <c r="A329" s="16"/>
      <c r="B329" s="16"/>
      <c r="C329" s="16"/>
      <c r="D329" s="17">
        <v>2024</v>
      </c>
      <c r="E329" s="18">
        <f>F329+G329+H329+I329</f>
        <v>0</v>
      </c>
      <c r="F329" s="18">
        <v>0</v>
      </c>
      <c r="G329" s="18">
        <v>0</v>
      </c>
      <c r="H329" s="18">
        <v>0</v>
      </c>
      <c r="I329" s="18">
        <v>0</v>
      </c>
      <c r="J329" s="7"/>
      <c r="K329" s="19"/>
      <c r="L329" s="19"/>
      <c r="M329" s="20"/>
      <c r="N329" s="56"/>
      <c r="O329" s="59"/>
      <c r="P329" s="30">
        <v>2024</v>
      </c>
      <c r="Q329" s="13">
        <f>SUM(R329:U329)</f>
        <v>0</v>
      </c>
      <c r="R329" s="13">
        <v>0</v>
      </c>
      <c r="S329" s="13">
        <v>0</v>
      </c>
      <c r="T329" s="13">
        <v>0</v>
      </c>
      <c r="U329" s="13">
        <v>0</v>
      </c>
    </row>
    <row r="330" spans="1:21" s="15" customFormat="1" ht="26.25" customHeight="1" x14ac:dyDescent="0.2">
      <c r="A330" s="23"/>
      <c r="B330" s="23"/>
      <c r="C330" s="23"/>
      <c r="D330" s="17">
        <v>2025</v>
      </c>
      <c r="E330" s="18">
        <f>F330+G330+H330+I330</f>
        <v>0</v>
      </c>
      <c r="F330" s="18">
        <v>0</v>
      </c>
      <c r="G330" s="18">
        <v>0</v>
      </c>
      <c r="H330" s="18">
        <v>0</v>
      </c>
      <c r="I330" s="18">
        <v>0</v>
      </c>
      <c r="J330" s="24"/>
      <c r="K330" s="25"/>
      <c r="L330" s="25"/>
      <c r="M330" s="26"/>
      <c r="N330" s="52"/>
      <c r="O330" s="61"/>
      <c r="P330" s="86">
        <v>2025</v>
      </c>
      <c r="Q330" s="119">
        <f>SUM(R330:U330)</f>
        <v>0</v>
      </c>
      <c r="R330" s="13">
        <v>0</v>
      </c>
      <c r="S330" s="13">
        <v>0</v>
      </c>
      <c r="T330" s="13">
        <v>0</v>
      </c>
      <c r="U330" s="13">
        <v>0</v>
      </c>
    </row>
    <row r="331" spans="1:21" ht="170.25" customHeight="1" x14ac:dyDescent="0.2">
      <c r="A331" s="83" t="s">
        <v>64</v>
      </c>
      <c r="B331" s="76" t="s">
        <v>382</v>
      </c>
      <c r="C331" s="34" t="s">
        <v>65</v>
      </c>
      <c r="D331" s="17" t="s">
        <v>3</v>
      </c>
      <c r="E331" s="18">
        <f>SUM(E332:E336)</f>
        <v>498000</v>
      </c>
      <c r="F331" s="18">
        <f>SUM(F332:F336)</f>
        <v>0</v>
      </c>
      <c r="G331" s="18">
        <f>SUM(G332:G336)</f>
        <v>233000</v>
      </c>
      <c r="H331" s="18">
        <f>SUM(H332:H336)</f>
        <v>3000</v>
      </c>
      <c r="I331" s="18">
        <f>SUM(I332:I336)</f>
        <v>262000</v>
      </c>
      <c r="J331" s="32" t="s">
        <v>224</v>
      </c>
      <c r="K331" s="34" t="s">
        <v>88</v>
      </c>
      <c r="L331" s="34" t="s">
        <v>90</v>
      </c>
      <c r="M331" s="35" t="s">
        <v>225</v>
      </c>
      <c r="N331" s="82" t="s">
        <v>383</v>
      </c>
      <c r="O331" s="71"/>
      <c r="P331" s="30" t="s">
        <v>3</v>
      </c>
      <c r="Q331" s="13">
        <f>SUM(Q332:Q336)</f>
        <v>11991.42</v>
      </c>
      <c r="R331" s="13">
        <f>SUM(R332:R336)</f>
        <v>0</v>
      </c>
      <c r="S331" s="13">
        <f>SUM(S332:S336)</f>
        <v>0</v>
      </c>
      <c r="T331" s="13">
        <f>SUM(T332:T336)</f>
        <v>11481.42</v>
      </c>
      <c r="U331" s="13">
        <f>SUM(U332:U336)</f>
        <v>510</v>
      </c>
    </row>
    <row r="332" spans="1:21" ht="215.25" customHeight="1" x14ac:dyDescent="0.2">
      <c r="A332" s="16"/>
      <c r="B332" s="16"/>
      <c r="C332" s="16"/>
      <c r="D332" s="17">
        <v>2021</v>
      </c>
      <c r="E332" s="18">
        <f t="shared" ref="E332:E348" si="25">SUM(F332:I332)</f>
        <v>0</v>
      </c>
      <c r="F332" s="18">
        <v>0</v>
      </c>
      <c r="G332" s="18">
        <v>0</v>
      </c>
      <c r="H332" s="18">
        <v>0</v>
      </c>
      <c r="I332" s="18">
        <v>0</v>
      </c>
      <c r="J332" s="7"/>
      <c r="K332" s="19"/>
      <c r="L332" s="19"/>
      <c r="M332" s="20"/>
      <c r="N332" s="72"/>
      <c r="O332" s="73"/>
      <c r="P332" s="30">
        <v>2021</v>
      </c>
      <c r="Q332" s="13">
        <f>SUM(R332:U332)</f>
        <v>0</v>
      </c>
      <c r="R332" s="13">
        <v>0</v>
      </c>
      <c r="S332" s="13">
        <v>0</v>
      </c>
      <c r="T332" s="13">
        <v>0</v>
      </c>
      <c r="U332" s="13">
        <v>0</v>
      </c>
    </row>
    <row r="333" spans="1:21" ht="321.75" customHeight="1" x14ac:dyDescent="0.2">
      <c r="A333" s="16"/>
      <c r="B333" s="16"/>
      <c r="C333" s="16"/>
      <c r="D333" s="17">
        <v>2022</v>
      </c>
      <c r="E333" s="18">
        <f t="shared" si="25"/>
        <v>50000</v>
      </c>
      <c r="F333" s="18">
        <v>0</v>
      </c>
      <c r="G333" s="18">
        <v>15000</v>
      </c>
      <c r="H333" s="18">
        <v>3000</v>
      </c>
      <c r="I333" s="18">
        <v>32000</v>
      </c>
      <c r="J333" s="7"/>
      <c r="K333" s="19"/>
      <c r="L333" s="19"/>
      <c r="M333" s="20"/>
      <c r="N333" s="72"/>
      <c r="O333" s="73"/>
      <c r="P333" s="30">
        <v>2022</v>
      </c>
      <c r="Q333" s="13">
        <f>SUM(R333:U333)</f>
        <v>0</v>
      </c>
      <c r="R333" s="85">
        <v>0</v>
      </c>
      <c r="S333" s="85">
        <v>0</v>
      </c>
      <c r="T333" s="85">
        <v>0</v>
      </c>
      <c r="U333" s="85">
        <v>0</v>
      </c>
    </row>
    <row r="334" spans="1:21" ht="293.25" customHeight="1" x14ac:dyDescent="0.2">
      <c r="A334" s="16"/>
      <c r="B334" s="16"/>
      <c r="C334" s="16"/>
      <c r="D334" s="17">
        <v>2023</v>
      </c>
      <c r="E334" s="18">
        <f t="shared" si="25"/>
        <v>372000</v>
      </c>
      <c r="F334" s="18">
        <v>0</v>
      </c>
      <c r="G334" s="18">
        <v>180000</v>
      </c>
      <c r="H334" s="18">
        <v>0</v>
      </c>
      <c r="I334" s="18">
        <v>192000</v>
      </c>
      <c r="J334" s="7"/>
      <c r="K334" s="19"/>
      <c r="L334" s="19"/>
      <c r="M334" s="20"/>
      <c r="N334" s="72"/>
      <c r="O334" s="73"/>
      <c r="P334" s="30">
        <v>2023</v>
      </c>
      <c r="Q334" s="13">
        <f>SUM(R334:U334)</f>
        <v>585</v>
      </c>
      <c r="R334" s="85">
        <v>0</v>
      </c>
      <c r="S334" s="85">
        <v>0</v>
      </c>
      <c r="T334" s="13">
        <f>35+40</f>
        <v>75</v>
      </c>
      <c r="U334" s="13">
        <v>510</v>
      </c>
    </row>
    <row r="335" spans="1:21" ht="395.25" customHeight="1" x14ac:dyDescent="0.2">
      <c r="A335" s="16"/>
      <c r="B335" s="16"/>
      <c r="C335" s="16"/>
      <c r="D335" s="17">
        <v>2024</v>
      </c>
      <c r="E335" s="18">
        <f>SUM(F335:I335)</f>
        <v>38000</v>
      </c>
      <c r="F335" s="18">
        <v>0</v>
      </c>
      <c r="G335" s="18">
        <v>19000</v>
      </c>
      <c r="H335" s="18">
        <v>0</v>
      </c>
      <c r="I335" s="18">
        <v>19000</v>
      </c>
      <c r="J335" s="7"/>
      <c r="K335" s="19"/>
      <c r="L335" s="19"/>
      <c r="M335" s="20"/>
      <c r="N335" s="72"/>
      <c r="O335" s="73"/>
      <c r="P335" s="30">
        <v>2024</v>
      </c>
      <c r="Q335" s="13">
        <f>SUM(R335:U335)</f>
        <v>11406.42</v>
      </c>
      <c r="R335" s="85">
        <v>0</v>
      </c>
      <c r="S335" s="85">
        <v>0</v>
      </c>
      <c r="T335" s="85">
        <v>11406.42</v>
      </c>
      <c r="U335" s="85">
        <v>0</v>
      </c>
    </row>
    <row r="336" spans="1:21" ht="409.5" customHeight="1" x14ac:dyDescent="0.2">
      <c r="A336" s="23"/>
      <c r="B336" s="23"/>
      <c r="C336" s="23"/>
      <c r="D336" s="17">
        <v>2025</v>
      </c>
      <c r="E336" s="18">
        <f t="shared" si="25"/>
        <v>38000</v>
      </c>
      <c r="F336" s="18">
        <v>0</v>
      </c>
      <c r="G336" s="18">
        <v>19000</v>
      </c>
      <c r="H336" s="18">
        <v>0</v>
      </c>
      <c r="I336" s="18">
        <v>19000</v>
      </c>
      <c r="J336" s="24"/>
      <c r="K336" s="25"/>
      <c r="L336" s="25"/>
      <c r="M336" s="26"/>
      <c r="N336" s="74"/>
      <c r="O336" s="75"/>
      <c r="P336" s="86">
        <v>2025</v>
      </c>
      <c r="Q336" s="42">
        <f>SUM(R336:U336)</f>
        <v>0</v>
      </c>
      <c r="R336" s="85">
        <v>0</v>
      </c>
      <c r="S336" s="85">
        <v>0</v>
      </c>
      <c r="T336" s="85">
        <v>0</v>
      </c>
      <c r="U336" s="85">
        <v>0</v>
      </c>
    </row>
    <row r="337" spans="1:21" ht="69" customHeight="1" x14ac:dyDescent="0.2">
      <c r="A337" s="83" t="s">
        <v>66</v>
      </c>
      <c r="B337" s="76" t="s">
        <v>381</v>
      </c>
      <c r="C337" s="34" t="s">
        <v>65</v>
      </c>
      <c r="D337" s="17" t="s">
        <v>3</v>
      </c>
      <c r="E337" s="18">
        <f>SUM(E338:E342)</f>
        <v>300000</v>
      </c>
      <c r="F337" s="18">
        <f>SUM(F338:F342)</f>
        <v>0</v>
      </c>
      <c r="G337" s="18">
        <f>SUM(G338:G342)</f>
        <v>220000</v>
      </c>
      <c r="H337" s="18">
        <f>SUM(H338:H342)</f>
        <v>1500</v>
      </c>
      <c r="I337" s="18">
        <f>SUM(I338:I342)</f>
        <v>78500</v>
      </c>
      <c r="J337" s="32" t="s">
        <v>226</v>
      </c>
      <c r="K337" s="34" t="s">
        <v>88</v>
      </c>
      <c r="L337" s="34" t="s">
        <v>90</v>
      </c>
      <c r="M337" s="35" t="s">
        <v>227</v>
      </c>
      <c r="N337" s="70" t="s">
        <v>384</v>
      </c>
      <c r="O337" s="71"/>
      <c r="P337" s="30" t="s">
        <v>3</v>
      </c>
      <c r="Q337" s="13">
        <f>SUM(Q338:Q342)</f>
        <v>21200</v>
      </c>
      <c r="R337" s="13">
        <f>SUM(R338:R342)</f>
        <v>0</v>
      </c>
      <c r="S337" s="13">
        <f>SUM(S338:S342)</f>
        <v>0</v>
      </c>
      <c r="T337" s="13">
        <f>SUM(T338:T342)</f>
        <v>0</v>
      </c>
      <c r="U337" s="13">
        <f>SUM(U338:U342)</f>
        <v>21200</v>
      </c>
    </row>
    <row r="338" spans="1:21" ht="64.5" customHeight="1" x14ac:dyDescent="0.2">
      <c r="A338" s="16"/>
      <c r="B338" s="16"/>
      <c r="C338" s="16"/>
      <c r="D338" s="17">
        <v>2021</v>
      </c>
      <c r="E338" s="18">
        <f t="shared" si="25"/>
        <v>0</v>
      </c>
      <c r="F338" s="18">
        <v>0</v>
      </c>
      <c r="G338" s="18">
        <v>0</v>
      </c>
      <c r="H338" s="18">
        <v>0</v>
      </c>
      <c r="I338" s="18">
        <v>0</v>
      </c>
      <c r="J338" s="7"/>
      <c r="K338" s="19"/>
      <c r="L338" s="19"/>
      <c r="M338" s="20"/>
      <c r="N338" s="72"/>
      <c r="O338" s="73"/>
      <c r="P338" s="30">
        <v>2021</v>
      </c>
      <c r="Q338" s="13">
        <f>SUM(R338:U338)</f>
        <v>0</v>
      </c>
      <c r="R338" s="13">
        <v>0</v>
      </c>
      <c r="S338" s="13">
        <v>0</v>
      </c>
      <c r="T338" s="13">
        <v>0</v>
      </c>
      <c r="U338" s="13">
        <v>0</v>
      </c>
    </row>
    <row r="339" spans="1:21" ht="75.75" customHeight="1" x14ac:dyDescent="0.2">
      <c r="A339" s="16"/>
      <c r="B339" s="16"/>
      <c r="C339" s="16"/>
      <c r="D339" s="17">
        <v>2022</v>
      </c>
      <c r="E339" s="18">
        <f t="shared" si="25"/>
        <v>11000</v>
      </c>
      <c r="F339" s="18">
        <v>0</v>
      </c>
      <c r="G339" s="18">
        <v>0</v>
      </c>
      <c r="H339" s="18">
        <v>1500</v>
      </c>
      <c r="I339" s="18">
        <v>9500</v>
      </c>
      <c r="J339" s="7"/>
      <c r="K339" s="19"/>
      <c r="L339" s="19"/>
      <c r="M339" s="20"/>
      <c r="N339" s="72"/>
      <c r="O339" s="73"/>
      <c r="P339" s="30">
        <v>2022</v>
      </c>
      <c r="Q339" s="13">
        <f>SUM(R339:U339)</f>
        <v>0</v>
      </c>
      <c r="R339" s="85">
        <v>0</v>
      </c>
      <c r="S339" s="85">
        <v>0</v>
      </c>
      <c r="T339" s="85">
        <v>0</v>
      </c>
      <c r="U339" s="85">
        <v>0</v>
      </c>
    </row>
    <row r="340" spans="1:21" ht="57" customHeight="1" x14ac:dyDescent="0.2">
      <c r="A340" s="16"/>
      <c r="B340" s="16"/>
      <c r="C340" s="16"/>
      <c r="D340" s="17">
        <v>2023</v>
      </c>
      <c r="E340" s="18">
        <f t="shared" si="25"/>
        <v>110000</v>
      </c>
      <c r="F340" s="18">
        <v>0</v>
      </c>
      <c r="G340" s="18">
        <v>75000</v>
      </c>
      <c r="H340" s="18">
        <v>0</v>
      </c>
      <c r="I340" s="18">
        <v>35000</v>
      </c>
      <c r="J340" s="7"/>
      <c r="K340" s="19"/>
      <c r="L340" s="19"/>
      <c r="M340" s="20"/>
      <c r="N340" s="72"/>
      <c r="O340" s="73"/>
      <c r="P340" s="30">
        <v>2023</v>
      </c>
      <c r="Q340" s="13">
        <f>SUM(R340:U340)</f>
        <v>15400</v>
      </c>
      <c r="R340" s="85">
        <v>0</v>
      </c>
      <c r="S340" s="85">
        <v>0</v>
      </c>
      <c r="T340" s="85">
        <v>0</v>
      </c>
      <c r="U340" s="85">
        <v>15400</v>
      </c>
    </row>
    <row r="341" spans="1:21" ht="244.5" customHeight="1" x14ac:dyDescent="0.2">
      <c r="A341" s="16"/>
      <c r="B341" s="16"/>
      <c r="C341" s="16"/>
      <c r="D341" s="17">
        <v>2024</v>
      </c>
      <c r="E341" s="18">
        <f>SUM(F341:I341)</f>
        <v>105000</v>
      </c>
      <c r="F341" s="18">
        <v>0</v>
      </c>
      <c r="G341" s="18">
        <v>75000</v>
      </c>
      <c r="H341" s="18">
        <v>0</v>
      </c>
      <c r="I341" s="18">
        <v>30000</v>
      </c>
      <c r="J341" s="7"/>
      <c r="K341" s="19"/>
      <c r="L341" s="19"/>
      <c r="M341" s="20"/>
      <c r="N341" s="72"/>
      <c r="O341" s="73"/>
      <c r="P341" s="30">
        <v>2024</v>
      </c>
      <c r="Q341" s="13">
        <f>SUM(R341:U341)</f>
        <v>5800</v>
      </c>
      <c r="R341" s="85">
        <v>0</v>
      </c>
      <c r="S341" s="85">
        <v>0</v>
      </c>
      <c r="T341" s="85">
        <v>0</v>
      </c>
      <c r="U341" s="85">
        <v>5800</v>
      </c>
    </row>
    <row r="342" spans="1:21" ht="248.25" customHeight="1" x14ac:dyDescent="0.2">
      <c r="A342" s="23"/>
      <c r="B342" s="23"/>
      <c r="C342" s="23"/>
      <c r="D342" s="17">
        <v>2025</v>
      </c>
      <c r="E342" s="18">
        <f t="shared" si="25"/>
        <v>74000</v>
      </c>
      <c r="F342" s="18">
        <v>0</v>
      </c>
      <c r="G342" s="18">
        <v>70000</v>
      </c>
      <c r="H342" s="18">
        <v>0</v>
      </c>
      <c r="I342" s="18">
        <v>4000</v>
      </c>
      <c r="J342" s="24"/>
      <c r="K342" s="25"/>
      <c r="L342" s="25"/>
      <c r="M342" s="26"/>
      <c r="N342" s="74"/>
      <c r="O342" s="75"/>
      <c r="P342" s="86">
        <v>2025</v>
      </c>
      <c r="Q342" s="42">
        <f>SUM(R342:U342)</f>
        <v>0</v>
      </c>
      <c r="R342" s="85">
        <v>0</v>
      </c>
      <c r="S342" s="85">
        <v>0</v>
      </c>
      <c r="T342" s="85">
        <v>0</v>
      </c>
      <c r="U342" s="85">
        <v>0</v>
      </c>
    </row>
    <row r="343" spans="1:21" ht="125.25" customHeight="1" x14ac:dyDescent="0.2">
      <c r="A343" s="83" t="s">
        <v>67</v>
      </c>
      <c r="B343" s="76" t="s">
        <v>408</v>
      </c>
      <c r="C343" s="34" t="s">
        <v>65</v>
      </c>
      <c r="D343" s="17" t="s">
        <v>3</v>
      </c>
      <c r="E343" s="18">
        <f>SUM(E344:E348)</f>
        <v>347000</v>
      </c>
      <c r="F343" s="18">
        <f>SUM(F344:F348)</f>
        <v>0</v>
      </c>
      <c r="G343" s="18">
        <f>SUM(G344:G348)</f>
        <v>220000</v>
      </c>
      <c r="H343" s="18">
        <f>SUM(H344:H348)</f>
        <v>2000</v>
      </c>
      <c r="I343" s="18">
        <f>SUM(I344:I348)</f>
        <v>125000</v>
      </c>
      <c r="J343" s="32" t="s">
        <v>228</v>
      </c>
      <c r="K343" s="34" t="s">
        <v>88</v>
      </c>
      <c r="L343" s="34" t="s">
        <v>90</v>
      </c>
      <c r="M343" s="35" t="s">
        <v>229</v>
      </c>
      <c r="N343" s="82" t="s">
        <v>409</v>
      </c>
      <c r="O343" s="71"/>
      <c r="P343" s="30" t="s">
        <v>3</v>
      </c>
      <c r="Q343" s="13">
        <f>SUM(Q344:Q348)</f>
        <v>6925.23</v>
      </c>
      <c r="R343" s="13">
        <f>SUM(R344:R348)</f>
        <v>0</v>
      </c>
      <c r="S343" s="13">
        <f>SUM(S344:S348)</f>
        <v>0</v>
      </c>
      <c r="T343" s="13">
        <f>SUM(T344:T348)</f>
        <v>0</v>
      </c>
      <c r="U343" s="13">
        <f>SUM(U344:U348)</f>
        <v>6925.23</v>
      </c>
    </row>
    <row r="344" spans="1:21" ht="186.75" customHeight="1" x14ac:dyDescent="0.2">
      <c r="A344" s="16"/>
      <c r="B344" s="16"/>
      <c r="C344" s="16"/>
      <c r="D344" s="17">
        <v>2021</v>
      </c>
      <c r="E344" s="18">
        <f t="shared" si="25"/>
        <v>0</v>
      </c>
      <c r="F344" s="18">
        <v>0</v>
      </c>
      <c r="G344" s="18">
        <v>0</v>
      </c>
      <c r="H344" s="18">
        <v>0</v>
      </c>
      <c r="I344" s="18">
        <v>0</v>
      </c>
      <c r="J344" s="7"/>
      <c r="K344" s="19"/>
      <c r="L344" s="19"/>
      <c r="M344" s="20"/>
      <c r="N344" s="72"/>
      <c r="O344" s="73"/>
      <c r="P344" s="30">
        <v>2021</v>
      </c>
      <c r="Q344" s="13">
        <f>SUM(R344:U344)</f>
        <v>0</v>
      </c>
      <c r="R344" s="13">
        <v>0</v>
      </c>
      <c r="S344" s="13">
        <v>0</v>
      </c>
      <c r="T344" s="13">
        <v>0</v>
      </c>
      <c r="U344" s="13">
        <v>0</v>
      </c>
    </row>
    <row r="345" spans="1:21" ht="157.5" customHeight="1" x14ac:dyDescent="0.2">
      <c r="A345" s="16"/>
      <c r="B345" s="16"/>
      <c r="C345" s="16"/>
      <c r="D345" s="17">
        <v>2022</v>
      </c>
      <c r="E345" s="18">
        <f>SUM(F345:I345)</f>
        <v>7000</v>
      </c>
      <c r="F345" s="18">
        <v>0</v>
      </c>
      <c r="G345" s="18">
        <v>0</v>
      </c>
      <c r="H345" s="18">
        <v>2000</v>
      </c>
      <c r="I345" s="18">
        <v>5000</v>
      </c>
      <c r="J345" s="7"/>
      <c r="K345" s="19"/>
      <c r="L345" s="19"/>
      <c r="M345" s="20"/>
      <c r="N345" s="72"/>
      <c r="O345" s="73"/>
      <c r="P345" s="30">
        <v>2022</v>
      </c>
      <c r="Q345" s="13">
        <f>SUM(R345:U345)</f>
        <v>5740.23</v>
      </c>
      <c r="R345" s="85">
        <v>0</v>
      </c>
      <c r="S345" s="85">
        <v>0</v>
      </c>
      <c r="T345" s="85">
        <v>0</v>
      </c>
      <c r="U345" s="85">
        <v>5740.23</v>
      </c>
    </row>
    <row r="346" spans="1:21" ht="227.25" customHeight="1" x14ac:dyDescent="0.2">
      <c r="A346" s="16"/>
      <c r="B346" s="16"/>
      <c r="C346" s="16"/>
      <c r="D346" s="17">
        <v>2023</v>
      </c>
      <c r="E346" s="18">
        <f t="shared" si="25"/>
        <v>110000</v>
      </c>
      <c r="F346" s="18">
        <v>0</v>
      </c>
      <c r="G346" s="18">
        <v>70000</v>
      </c>
      <c r="H346" s="18">
        <v>0</v>
      </c>
      <c r="I346" s="18">
        <v>40000</v>
      </c>
      <c r="J346" s="7"/>
      <c r="K346" s="19"/>
      <c r="L346" s="19"/>
      <c r="M346" s="20"/>
      <c r="N346" s="72"/>
      <c r="O346" s="73"/>
      <c r="P346" s="30">
        <v>2023</v>
      </c>
      <c r="Q346" s="13">
        <f>SUM(R346:U346)</f>
        <v>1185</v>
      </c>
      <c r="R346" s="85">
        <v>0</v>
      </c>
      <c r="S346" s="85">
        <v>0</v>
      </c>
      <c r="T346" s="85">
        <v>0</v>
      </c>
      <c r="U346" s="85">
        <v>1185</v>
      </c>
    </row>
    <row r="347" spans="1:21" ht="325.5" customHeight="1" x14ac:dyDescent="0.2">
      <c r="A347" s="16"/>
      <c r="B347" s="16"/>
      <c r="C347" s="16"/>
      <c r="D347" s="17">
        <v>2024</v>
      </c>
      <c r="E347" s="18">
        <f>SUM(F347:I347)</f>
        <v>110000</v>
      </c>
      <c r="F347" s="18">
        <v>0</v>
      </c>
      <c r="G347" s="18">
        <v>70000</v>
      </c>
      <c r="H347" s="18">
        <v>0</v>
      </c>
      <c r="I347" s="18">
        <v>40000</v>
      </c>
      <c r="J347" s="7"/>
      <c r="K347" s="19"/>
      <c r="L347" s="19"/>
      <c r="M347" s="20"/>
      <c r="N347" s="72"/>
      <c r="O347" s="73"/>
      <c r="P347" s="30">
        <v>2024</v>
      </c>
      <c r="Q347" s="13">
        <f>SUM(R347:U347)</f>
        <v>0</v>
      </c>
      <c r="R347" s="85">
        <v>0</v>
      </c>
      <c r="S347" s="85">
        <v>0</v>
      </c>
      <c r="T347" s="85">
        <v>0</v>
      </c>
      <c r="U347" s="85">
        <v>0</v>
      </c>
    </row>
    <row r="348" spans="1:21" ht="221.25" customHeight="1" x14ac:dyDescent="0.2">
      <c r="A348" s="23"/>
      <c r="B348" s="23"/>
      <c r="C348" s="23"/>
      <c r="D348" s="17">
        <v>2025</v>
      </c>
      <c r="E348" s="18">
        <f t="shared" si="25"/>
        <v>120000</v>
      </c>
      <c r="F348" s="18">
        <v>0</v>
      </c>
      <c r="G348" s="18">
        <v>80000</v>
      </c>
      <c r="H348" s="18">
        <v>0</v>
      </c>
      <c r="I348" s="18">
        <v>40000</v>
      </c>
      <c r="J348" s="24"/>
      <c r="K348" s="25"/>
      <c r="L348" s="25"/>
      <c r="M348" s="26"/>
      <c r="N348" s="74"/>
      <c r="O348" s="75"/>
      <c r="P348" s="30">
        <v>2025</v>
      </c>
      <c r="Q348" s="13">
        <f>SUM(R348:U348)</f>
        <v>0</v>
      </c>
      <c r="R348" s="85">
        <v>0</v>
      </c>
      <c r="S348" s="85">
        <v>0</v>
      </c>
      <c r="T348" s="85">
        <v>0</v>
      </c>
      <c r="U348" s="85">
        <v>0</v>
      </c>
    </row>
    <row r="349" spans="1:21" x14ac:dyDescent="0.2">
      <c r="A349" s="185" t="s">
        <v>68</v>
      </c>
      <c r="B349" s="186" t="s">
        <v>69</v>
      </c>
      <c r="C349" s="187"/>
      <c r="D349" s="187"/>
      <c r="E349" s="187"/>
      <c r="F349" s="187"/>
      <c r="G349" s="187"/>
      <c r="H349" s="187"/>
      <c r="I349" s="187"/>
      <c r="J349" s="187"/>
      <c r="K349" s="187"/>
      <c r="L349" s="187"/>
      <c r="M349" s="187"/>
      <c r="N349" s="188"/>
      <c r="O349" s="188"/>
      <c r="P349" s="188"/>
      <c r="Q349" s="188"/>
      <c r="R349" s="188"/>
      <c r="S349" s="188"/>
      <c r="T349" s="188"/>
      <c r="U349" s="189"/>
    </row>
    <row r="350" spans="1:21" s="84" customFormat="1" ht="69.75" customHeight="1" x14ac:dyDescent="0.2">
      <c r="A350" s="83" t="s">
        <v>70</v>
      </c>
      <c r="B350" s="32" t="s">
        <v>406</v>
      </c>
      <c r="C350" s="34" t="s">
        <v>44</v>
      </c>
      <c r="D350" s="17" t="s">
        <v>3</v>
      </c>
      <c r="E350" s="18">
        <f>SUM(E351:E355)</f>
        <v>75600</v>
      </c>
      <c r="F350" s="18">
        <f>SUM(F351:F355)</f>
        <v>0</v>
      </c>
      <c r="G350" s="18">
        <f>SUM(G351:G355)</f>
        <v>0</v>
      </c>
      <c r="H350" s="18">
        <f>SUM(H351:H355)</f>
        <v>0</v>
      </c>
      <c r="I350" s="18">
        <f>SUM(I351:I355)</f>
        <v>75600</v>
      </c>
      <c r="J350" s="32" t="s">
        <v>254</v>
      </c>
      <c r="K350" s="34" t="s">
        <v>87</v>
      </c>
      <c r="L350" s="34" t="s">
        <v>91</v>
      </c>
      <c r="M350" s="35" t="s">
        <v>230</v>
      </c>
      <c r="N350" s="82" t="s">
        <v>407</v>
      </c>
      <c r="O350" s="71"/>
      <c r="P350" s="30" t="s">
        <v>3</v>
      </c>
      <c r="Q350" s="13">
        <f>SUM(Q351:Q355)</f>
        <v>124840</v>
      </c>
      <c r="R350" s="13">
        <v>0</v>
      </c>
      <c r="S350" s="13">
        <v>0</v>
      </c>
      <c r="T350" s="13">
        <v>0</v>
      </c>
      <c r="U350" s="13">
        <v>0</v>
      </c>
    </row>
    <row r="351" spans="1:21" s="84" customFormat="1" ht="66.75" customHeight="1" x14ac:dyDescent="0.2">
      <c r="A351" s="16"/>
      <c r="B351" s="16"/>
      <c r="C351" s="16"/>
      <c r="D351" s="17">
        <v>2021</v>
      </c>
      <c r="E351" s="18">
        <f>SUM(F351:I351)</f>
        <v>26800</v>
      </c>
      <c r="F351" s="18">
        <v>0</v>
      </c>
      <c r="G351" s="18">
        <v>0</v>
      </c>
      <c r="H351" s="18">
        <v>0</v>
      </c>
      <c r="I351" s="18">
        <v>26800</v>
      </c>
      <c r="J351" s="7"/>
      <c r="K351" s="19"/>
      <c r="L351" s="19"/>
      <c r="M351" s="20"/>
      <c r="N351" s="72"/>
      <c r="O351" s="73"/>
      <c r="P351" s="30">
        <v>2021</v>
      </c>
      <c r="Q351" s="13">
        <f>SUM(R351:U351)</f>
        <v>26800</v>
      </c>
      <c r="R351" s="13">
        <v>0</v>
      </c>
      <c r="S351" s="13">
        <v>0</v>
      </c>
      <c r="T351" s="13">
        <v>0</v>
      </c>
      <c r="U351" s="13">
        <v>26800</v>
      </c>
    </row>
    <row r="352" spans="1:21" s="84" customFormat="1" ht="62.25" customHeight="1" x14ac:dyDescent="0.2">
      <c r="A352" s="16"/>
      <c r="B352" s="16"/>
      <c r="C352" s="16"/>
      <c r="D352" s="17">
        <v>2022</v>
      </c>
      <c r="E352" s="18">
        <f>SUM(F352:I352)</f>
        <v>48800</v>
      </c>
      <c r="F352" s="18">
        <v>0</v>
      </c>
      <c r="G352" s="18">
        <v>0</v>
      </c>
      <c r="H352" s="18">
        <v>0</v>
      </c>
      <c r="I352" s="18">
        <v>48800</v>
      </c>
      <c r="J352" s="7"/>
      <c r="K352" s="19"/>
      <c r="L352" s="19"/>
      <c r="M352" s="20"/>
      <c r="N352" s="72"/>
      <c r="O352" s="73"/>
      <c r="P352" s="30">
        <v>2022</v>
      </c>
      <c r="Q352" s="13">
        <f>SUM(R352:U352)</f>
        <v>48800</v>
      </c>
      <c r="R352" s="85">
        <v>0</v>
      </c>
      <c r="S352" s="85">
        <v>0</v>
      </c>
      <c r="T352" s="85">
        <v>0</v>
      </c>
      <c r="U352" s="13">
        <v>48800</v>
      </c>
    </row>
    <row r="353" spans="1:21" s="84" customFormat="1" ht="55.5" customHeight="1" x14ac:dyDescent="0.2">
      <c r="A353" s="16"/>
      <c r="B353" s="16"/>
      <c r="C353" s="16"/>
      <c r="D353" s="17">
        <v>2023</v>
      </c>
      <c r="E353" s="18">
        <f>SUM(F353:I353)</f>
        <v>0</v>
      </c>
      <c r="F353" s="18">
        <v>0</v>
      </c>
      <c r="G353" s="18">
        <v>0</v>
      </c>
      <c r="H353" s="18">
        <v>0</v>
      </c>
      <c r="I353" s="18">
        <v>0</v>
      </c>
      <c r="J353" s="7"/>
      <c r="K353" s="19"/>
      <c r="L353" s="19"/>
      <c r="M353" s="20"/>
      <c r="N353" s="72"/>
      <c r="O353" s="73"/>
      <c r="P353" s="30">
        <v>2023</v>
      </c>
      <c r="Q353" s="13">
        <f>SUM(R353:U353)</f>
        <v>49240</v>
      </c>
      <c r="R353" s="85">
        <v>0</v>
      </c>
      <c r="S353" s="85">
        <v>0</v>
      </c>
      <c r="T353" s="85">
        <v>0</v>
      </c>
      <c r="U353" s="85">
        <v>49240</v>
      </c>
    </row>
    <row r="354" spans="1:21" s="84" customFormat="1" ht="49.5" customHeight="1" x14ac:dyDescent="0.2">
      <c r="A354" s="16"/>
      <c r="B354" s="16"/>
      <c r="C354" s="16"/>
      <c r="D354" s="17">
        <v>2024</v>
      </c>
      <c r="E354" s="18">
        <f>SUM(F354:I354)</f>
        <v>0</v>
      </c>
      <c r="F354" s="18">
        <v>0</v>
      </c>
      <c r="G354" s="18">
        <v>0</v>
      </c>
      <c r="H354" s="18">
        <v>0</v>
      </c>
      <c r="I354" s="18">
        <v>0</v>
      </c>
      <c r="J354" s="7"/>
      <c r="K354" s="19"/>
      <c r="L354" s="19"/>
      <c r="M354" s="20"/>
      <c r="N354" s="72"/>
      <c r="O354" s="73"/>
      <c r="P354" s="30">
        <v>2024</v>
      </c>
      <c r="Q354" s="13">
        <f>SUM(R354:U354)</f>
        <v>0</v>
      </c>
      <c r="R354" s="85">
        <v>0</v>
      </c>
      <c r="S354" s="85">
        <v>0</v>
      </c>
      <c r="T354" s="85">
        <v>0</v>
      </c>
      <c r="U354" s="85">
        <v>0</v>
      </c>
    </row>
    <row r="355" spans="1:21" s="84" customFormat="1" ht="43.5" customHeight="1" x14ac:dyDescent="0.2">
      <c r="A355" s="23"/>
      <c r="B355" s="23"/>
      <c r="C355" s="23"/>
      <c r="D355" s="17">
        <v>2025</v>
      </c>
      <c r="E355" s="18">
        <f>SUM(F355:I355)</f>
        <v>0</v>
      </c>
      <c r="F355" s="18">
        <v>0</v>
      </c>
      <c r="G355" s="18">
        <v>0</v>
      </c>
      <c r="H355" s="18">
        <v>0</v>
      </c>
      <c r="I355" s="18">
        <v>0</v>
      </c>
      <c r="J355" s="24"/>
      <c r="K355" s="25"/>
      <c r="L355" s="25"/>
      <c r="M355" s="26"/>
      <c r="N355" s="74"/>
      <c r="O355" s="75"/>
      <c r="P355" s="86">
        <v>2025</v>
      </c>
      <c r="Q355" s="13">
        <f>SUM(R355:U355)</f>
        <v>0</v>
      </c>
      <c r="R355" s="85">
        <v>0</v>
      </c>
      <c r="S355" s="85">
        <v>0</v>
      </c>
      <c r="T355" s="85">
        <v>0</v>
      </c>
      <c r="U355" s="85">
        <v>0</v>
      </c>
    </row>
    <row r="356" spans="1:21" s="84" customFormat="1" ht="17.25" customHeight="1" x14ac:dyDescent="0.2">
      <c r="A356" s="83" t="s">
        <v>71</v>
      </c>
      <c r="B356" s="76" t="s">
        <v>403</v>
      </c>
      <c r="C356" s="34">
        <v>2021</v>
      </c>
      <c r="D356" s="17" t="s">
        <v>3</v>
      </c>
      <c r="E356" s="18">
        <f>SUM(E357:E361)</f>
        <v>10505.499999999998</v>
      </c>
      <c r="F356" s="18">
        <f>SUM(F357:F361)</f>
        <v>598.79999999999995</v>
      </c>
      <c r="G356" s="18">
        <f>SUM(G357:G361)</f>
        <v>9381.4</v>
      </c>
      <c r="H356" s="18">
        <f>SUM(H357:H361)</f>
        <v>525.29999999999995</v>
      </c>
      <c r="I356" s="18">
        <f>SUM(I357:I361)</f>
        <v>0</v>
      </c>
      <c r="J356" s="32" t="s">
        <v>233</v>
      </c>
      <c r="K356" s="34" t="s">
        <v>232</v>
      </c>
      <c r="L356" s="34" t="s">
        <v>84</v>
      </c>
      <c r="M356" s="35" t="s">
        <v>231</v>
      </c>
      <c r="N356" s="57" t="s">
        <v>402</v>
      </c>
      <c r="O356" s="58"/>
      <c r="P356" s="30" t="s">
        <v>3</v>
      </c>
      <c r="Q356" s="13">
        <f>SUM(Q357:Q361)</f>
        <v>10505.5</v>
      </c>
      <c r="R356" s="13">
        <f>SUM(R357:R361)</f>
        <v>951.92</v>
      </c>
      <c r="S356" s="13">
        <f>SUM(S357:S361)</f>
        <v>9028.2800000000007</v>
      </c>
      <c r="T356" s="13">
        <f>SUM(T357:T361)</f>
        <v>525.29999999999995</v>
      </c>
      <c r="U356" s="13">
        <f>SUM(U357:U361)</f>
        <v>0</v>
      </c>
    </row>
    <row r="357" spans="1:21" s="84" customFormat="1" ht="17.25" customHeight="1" x14ac:dyDescent="0.2">
      <c r="A357" s="16"/>
      <c r="B357" s="16"/>
      <c r="C357" s="16"/>
      <c r="D357" s="17">
        <v>2021</v>
      </c>
      <c r="E357" s="18">
        <f>F357+G357+H357+I357</f>
        <v>10505.499999999998</v>
      </c>
      <c r="F357" s="18">
        <v>598.79999999999995</v>
      </c>
      <c r="G357" s="18">
        <v>9381.4</v>
      </c>
      <c r="H357" s="18">
        <v>525.29999999999995</v>
      </c>
      <c r="I357" s="18">
        <v>0</v>
      </c>
      <c r="J357" s="7"/>
      <c r="K357" s="19"/>
      <c r="L357" s="19"/>
      <c r="M357" s="20"/>
      <c r="N357" s="56"/>
      <c r="O357" s="59"/>
      <c r="P357" s="30">
        <v>2021</v>
      </c>
      <c r="Q357" s="13">
        <f>SUM(R357:U357)</f>
        <v>10505.5</v>
      </c>
      <c r="R357" s="96">
        <v>951.92</v>
      </c>
      <c r="S357" s="96">
        <v>9028.2800000000007</v>
      </c>
      <c r="T357" s="96">
        <v>525.29999999999995</v>
      </c>
      <c r="U357" s="97">
        <v>0</v>
      </c>
    </row>
    <row r="358" spans="1:21" s="84" customFormat="1" ht="17.25" customHeight="1" x14ac:dyDescent="0.2">
      <c r="A358" s="16"/>
      <c r="B358" s="16"/>
      <c r="C358" s="16"/>
      <c r="D358" s="17">
        <v>2022</v>
      </c>
      <c r="E358" s="18">
        <f>F358+G358+H358+I358</f>
        <v>0</v>
      </c>
      <c r="F358" s="18">
        <v>0</v>
      </c>
      <c r="G358" s="18">
        <v>0</v>
      </c>
      <c r="H358" s="18">
        <v>0</v>
      </c>
      <c r="I358" s="18">
        <v>0</v>
      </c>
      <c r="J358" s="7"/>
      <c r="K358" s="19"/>
      <c r="L358" s="19"/>
      <c r="M358" s="20"/>
      <c r="N358" s="56"/>
      <c r="O358" s="59"/>
      <c r="P358" s="30">
        <v>2022</v>
      </c>
      <c r="Q358" s="13">
        <f>SUM(R358:U358)</f>
        <v>0</v>
      </c>
      <c r="R358" s="85">
        <v>0</v>
      </c>
      <c r="S358" s="85">
        <v>0</v>
      </c>
      <c r="T358" s="85">
        <v>0</v>
      </c>
      <c r="U358" s="85">
        <v>0</v>
      </c>
    </row>
    <row r="359" spans="1:21" s="84" customFormat="1" ht="17.25" customHeight="1" x14ac:dyDescent="0.2">
      <c r="A359" s="16"/>
      <c r="B359" s="16"/>
      <c r="C359" s="16"/>
      <c r="D359" s="17">
        <v>2023</v>
      </c>
      <c r="E359" s="18">
        <f>F359+G359+H359+I359</f>
        <v>0</v>
      </c>
      <c r="F359" s="18">
        <v>0</v>
      </c>
      <c r="G359" s="18">
        <v>0</v>
      </c>
      <c r="H359" s="18">
        <v>0</v>
      </c>
      <c r="I359" s="18">
        <v>0</v>
      </c>
      <c r="J359" s="7"/>
      <c r="K359" s="19"/>
      <c r="L359" s="19"/>
      <c r="M359" s="20"/>
      <c r="N359" s="56"/>
      <c r="O359" s="59"/>
      <c r="P359" s="30">
        <v>2023</v>
      </c>
      <c r="Q359" s="13">
        <f>SUM(R359:U359)</f>
        <v>0</v>
      </c>
      <c r="R359" s="85">
        <v>0</v>
      </c>
      <c r="S359" s="85">
        <v>0</v>
      </c>
      <c r="T359" s="85">
        <v>0</v>
      </c>
      <c r="U359" s="85">
        <v>0</v>
      </c>
    </row>
    <row r="360" spans="1:21" s="84" customFormat="1" ht="17.25" customHeight="1" x14ac:dyDescent="0.2">
      <c r="A360" s="16"/>
      <c r="B360" s="16"/>
      <c r="C360" s="16"/>
      <c r="D360" s="17">
        <v>2024</v>
      </c>
      <c r="E360" s="18">
        <f>F360+G360+H360+I360</f>
        <v>0</v>
      </c>
      <c r="F360" s="18">
        <v>0</v>
      </c>
      <c r="G360" s="18">
        <v>0</v>
      </c>
      <c r="H360" s="18">
        <v>0</v>
      </c>
      <c r="I360" s="18">
        <v>0</v>
      </c>
      <c r="J360" s="7"/>
      <c r="K360" s="19"/>
      <c r="L360" s="19"/>
      <c r="M360" s="20"/>
      <c r="N360" s="56"/>
      <c r="O360" s="59"/>
      <c r="P360" s="30">
        <v>2024</v>
      </c>
      <c r="Q360" s="13">
        <f>SUM(R360:U360)</f>
        <v>0</v>
      </c>
      <c r="R360" s="85">
        <v>0</v>
      </c>
      <c r="S360" s="85">
        <v>0</v>
      </c>
      <c r="T360" s="85">
        <v>0</v>
      </c>
      <c r="U360" s="85">
        <v>0</v>
      </c>
    </row>
    <row r="361" spans="1:21" s="84" customFormat="1" ht="17.25" customHeight="1" x14ac:dyDescent="0.2">
      <c r="A361" s="23"/>
      <c r="B361" s="23"/>
      <c r="C361" s="23"/>
      <c r="D361" s="17">
        <v>2025</v>
      </c>
      <c r="E361" s="18">
        <f>F361+G361+H361+I361</f>
        <v>0</v>
      </c>
      <c r="F361" s="18">
        <v>0</v>
      </c>
      <c r="G361" s="18">
        <v>0</v>
      </c>
      <c r="H361" s="18">
        <v>0</v>
      </c>
      <c r="I361" s="18">
        <v>0</v>
      </c>
      <c r="J361" s="24"/>
      <c r="K361" s="25"/>
      <c r="L361" s="25"/>
      <c r="M361" s="26"/>
      <c r="N361" s="52"/>
      <c r="O361" s="61"/>
      <c r="P361" s="86">
        <v>2025</v>
      </c>
      <c r="Q361" s="13">
        <f>SUM(R361:U361)</f>
        <v>0</v>
      </c>
      <c r="R361" s="85">
        <v>0</v>
      </c>
      <c r="S361" s="85">
        <v>0</v>
      </c>
      <c r="T361" s="85">
        <v>0</v>
      </c>
      <c r="U361" s="85">
        <v>0</v>
      </c>
    </row>
    <row r="362" spans="1:21" s="84" customFormat="1" ht="20.25" customHeight="1" x14ac:dyDescent="0.2">
      <c r="A362" s="83" t="s">
        <v>72</v>
      </c>
      <c r="B362" s="76" t="s">
        <v>404</v>
      </c>
      <c r="C362" s="34" t="s">
        <v>119</v>
      </c>
      <c r="D362" s="17" t="s">
        <v>3</v>
      </c>
      <c r="E362" s="18">
        <f>SUM(E363:E367)</f>
        <v>27291.88</v>
      </c>
      <c r="F362" s="18">
        <f>SUM(F363:F367)</f>
        <v>24494.080000000002</v>
      </c>
      <c r="G362" s="18">
        <f>SUM(G363:G367)</f>
        <v>0</v>
      </c>
      <c r="H362" s="18">
        <f>SUM(H363:H367)</f>
        <v>2797.8</v>
      </c>
      <c r="I362" s="18">
        <f>SUM(I363:I367)</f>
        <v>0</v>
      </c>
      <c r="J362" s="32" t="s">
        <v>234</v>
      </c>
      <c r="K362" s="34" t="s">
        <v>88</v>
      </c>
      <c r="L362" s="34" t="s">
        <v>84</v>
      </c>
      <c r="M362" s="35" t="s">
        <v>134</v>
      </c>
      <c r="N362" s="82" t="s">
        <v>405</v>
      </c>
      <c r="O362" s="71"/>
      <c r="P362" s="30" t="s">
        <v>3</v>
      </c>
      <c r="Q362" s="13">
        <f>SUM(Q363:Q367)</f>
        <v>25783.243000000002</v>
      </c>
      <c r="R362" s="13">
        <f>SUM(R363:R367)</f>
        <v>12331.08</v>
      </c>
      <c r="S362" s="13">
        <f>SUM(S363:S367)</f>
        <v>12163</v>
      </c>
      <c r="T362" s="13">
        <f>SUM(T363:T367)</f>
        <v>1289.163</v>
      </c>
      <c r="U362" s="13">
        <f>SUM(U363:U367)</f>
        <v>0</v>
      </c>
    </row>
    <row r="363" spans="1:21" s="84" customFormat="1" ht="20.25" customHeight="1" x14ac:dyDescent="0.2">
      <c r="A363" s="16"/>
      <c r="B363" s="16"/>
      <c r="C363" s="16"/>
      <c r="D363" s="17">
        <v>2021</v>
      </c>
      <c r="E363" s="18">
        <f>SUM(F363:I363)</f>
        <v>0</v>
      </c>
      <c r="F363" s="18">
        <v>0</v>
      </c>
      <c r="G363" s="18">
        <v>0</v>
      </c>
      <c r="H363" s="18">
        <v>0</v>
      </c>
      <c r="I363" s="18">
        <v>0</v>
      </c>
      <c r="J363" s="7"/>
      <c r="K363" s="19"/>
      <c r="L363" s="19"/>
      <c r="M363" s="20"/>
      <c r="N363" s="72"/>
      <c r="O363" s="73"/>
      <c r="P363" s="30">
        <v>2021</v>
      </c>
      <c r="Q363" s="13">
        <f>SUM(R363:U363)</f>
        <v>0</v>
      </c>
      <c r="R363" s="13">
        <v>0</v>
      </c>
      <c r="S363" s="13">
        <v>0</v>
      </c>
      <c r="T363" s="13">
        <v>0</v>
      </c>
      <c r="U363" s="13">
        <v>0</v>
      </c>
    </row>
    <row r="364" spans="1:21" s="84" customFormat="1" ht="20.25" customHeight="1" x14ac:dyDescent="0.2">
      <c r="A364" s="16"/>
      <c r="B364" s="16"/>
      <c r="C364" s="16"/>
      <c r="D364" s="17">
        <v>2022</v>
      </c>
      <c r="E364" s="18">
        <f>SUM(F364:I364)</f>
        <v>27291.88</v>
      </c>
      <c r="F364" s="18">
        <v>24494.080000000002</v>
      </c>
      <c r="G364" s="18"/>
      <c r="H364" s="18">
        <v>2797.8</v>
      </c>
      <c r="I364" s="18"/>
      <c r="J364" s="7"/>
      <c r="K364" s="19"/>
      <c r="L364" s="19"/>
      <c r="M364" s="20"/>
      <c r="N364" s="72"/>
      <c r="O364" s="73"/>
      <c r="P364" s="30">
        <v>2022</v>
      </c>
      <c r="Q364" s="13">
        <f>SUM(R364:U364)</f>
        <v>25783.243000000002</v>
      </c>
      <c r="R364" s="106">
        <v>12331.08</v>
      </c>
      <c r="S364" s="87">
        <v>12163</v>
      </c>
      <c r="T364" s="106">
        <v>1289.163</v>
      </c>
      <c r="U364" s="120">
        <v>0</v>
      </c>
    </row>
    <row r="365" spans="1:21" s="84" customFormat="1" ht="20.25" customHeight="1" x14ac:dyDescent="0.2">
      <c r="A365" s="16"/>
      <c r="B365" s="16"/>
      <c r="C365" s="16"/>
      <c r="D365" s="17">
        <v>2023</v>
      </c>
      <c r="E365" s="18">
        <f>SUM(F365:I365)</f>
        <v>0</v>
      </c>
      <c r="F365" s="18">
        <v>0</v>
      </c>
      <c r="G365" s="18">
        <v>0</v>
      </c>
      <c r="H365" s="18">
        <v>0</v>
      </c>
      <c r="I365" s="18">
        <v>0</v>
      </c>
      <c r="J365" s="7"/>
      <c r="K365" s="19"/>
      <c r="L365" s="19"/>
      <c r="M365" s="20"/>
      <c r="N365" s="72"/>
      <c r="O365" s="73"/>
      <c r="P365" s="30">
        <v>2023</v>
      </c>
      <c r="Q365" s="13">
        <f>SUM(R365:U365)</f>
        <v>0</v>
      </c>
      <c r="R365" s="13">
        <v>0</v>
      </c>
      <c r="S365" s="13">
        <v>0</v>
      </c>
      <c r="T365" s="13">
        <v>0</v>
      </c>
      <c r="U365" s="13">
        <v>0</v>
      </c>
    </row>
    <row r="366" spans="1:21" s="84" customFormat="1" ht="20.25" customHeight="1" x14ac:dyDescent="0.2">
      <c r="A366" s="16"/>
      <c r="B366" s="16"/>
      <c r="C366" s="16"/>
      <c r="D366" s="17">
        <v>2024</v>
      </c>
      <c r="E366" s="18">
        <f>SUM(F366:I366)</f>
        <v>0</v>
      </c>
      <c r="F366" s="18">
        <v>0</v>
      </c>
      <c r="G366" s="18">
        <v>0</v>
      </c>
      <c r="H366" s="18">
        <v>0</v>
      </c>
      <c r="I366" s="18">
        <v>0</v>
      </c>
      <c r="J366" s="7"/>
      <c r="K366" s="19"/>
      <c r="L366" s="19"/>
      <c r="M366" s="20"/>
      <c r="N366" s="72"/>
      <c r="O366" s="73"/>
      <c r="P366" s="30">
        <v>2024</v>
      </c>
      <c r="Q366" s="13">
        <f>SUM(R366:U366)</f>
        <v>0</v>
      </c>
      <c r="R366" s="13">
        <v>0</v>
      </c>
      <c r="S366" s="13">
        <v>0</v>
      </c>
      <c r="T366" s="13">
        <v>0</v>
      </c>
      <c r="U366" s="13">
        <v>0</v>
      </c>
    </row>
    <row r="367" spans="1:21" s="84" customFormat="1" ht="20.25" customHeight="1" x14ac:dyDescent="0.2">
      <c r="A367" s="23"/>
      <c r="B367" s="23"/>
      <c r="C367" s="23"/>
      <c r="D367" s="17">
        <v>2025</v>
      </c>
      <c r="E367" s="18">
        <f>SUM(F367:I367)</f>
        <v>0</v>
      </c>
      <c r="F367" s="18">
        <v>0</v>
      </c>
      <c r="G367" s="18">
        <v>0</v>
      </c>
      <c r="H367" s="18">
        <v>0</v>
      </c>
      <c r="I367" s="18">
        <v>0</v>
      </c>
      <c r="J367" s="24"/>
      <c r="K367" s="25"/>
      <c r="L367" s="25"/>
      <c r="M367" s="26"/>
      <c r="N367" s="74"/>
      <c r="O367" s="75"/>
      <c r="P367" s="86">
        <v>2025</v>
      </c>
      <c r="Q367" s="42">
        <f>SUM(R367:U367)</f>
        <v>0</v>
      </c>
      <c r="R367" s="13">
        <v>0</v>
      </c>
      <c r="S367" s="13">
        <v>0</v>
      </c>
      <c r="T367" s="13">
        <v>0</v>
      </c>
      <c r="U367" s="13">
        <v>0</v>
      </c>
    </row>
    <row r="368" spans="1:21" ht="52.5" customHeight="1" x14ac:dyDescent="0.2">
      <c r="A368" s="83" t="s">
        <v>73</v>
      </c>
      <c r="B368" s="76" t="s">
        <v>400</v>
      </c>
      <c r="C368" s="34" t="s">
        <v>48</v>
      </c>
      <c r="D368" s="17" t="s">
        <v>3</v>
      </c>
      <c r="E368" s="18">
        <f>E369+E370+E371+E372+E373</f>
        <v>50000</v>
      </c>
      <c r="F368" s="18">
        <f>F369+F370+F371+F372+F373</f>
        <v>30000</v>
      </c>
      <c r="G368" s="18">
        <f>G369+G370+G371+G372+G373</f>
        <v>0</v>
      </c>
      <c r="H368" s="18">
        <f>H369+H370+H371+H372+H373</f>
        <v>2000</v>
      </c>
      <c r="I368" s="18">
        <f>I369+I370+I371+I372+I373</f>
        <v>18000</v>
      </c>
      <c r="J368" s="32" t="s">
        <v>235</v>
      </c>
      <c r="K368" s="34" t="s">
        <v>88</v>
      </c>
      <c r="L368" s="34" t="s">
        <v>84</v>
      </c>
      <c r="M368" s="35" t="s">
        <v>236</v>
      </c>
      <c r="N368" s="82" t="s">
        <v>401</v>
      </c>
      <c r="O368" s="71"/>
      <c r="P368" s="30" t="s">
        <v>3</v>
      </c>
      <c r="Q368" s="13">
        <f>SUM(Q369:Q373)</f>
        <v>0</v>
      </c>
      <c r="R368" s="13">
        <f>SUM(R369:R373)</f>
        <v>0</v>
      </c>
      <c r="S368" s="13">
        <f>SUM(S369:S373)</f>
        <v>0</v>
      </c>
      <c r="T368" s="13">
        <f>SUM(T369:T373)</f>
        <v>0</v>
      </c>
      <c r="U368" s="13">
        <f>SUM(U369:U373)</f>
        <v>0</v>
      </c>
    </row>
    <row r="369" spans="1:21" ht="46.5" customHeight="1" x14ac:dyDescent="0.2">
      <c r="A369" s="16"/>
      <c r="B369" s="16"/>
      <c r="C369" s="16"/>
      <c r="D369" s="17">
        <v>2021</v>
      </c>
      <c r="E369" s="18">
        <f>F369+G369+H369+I369</f>
        <v>0</v>
      </c>
      <c r="F369" s="18">
        <v>0</v>
      </c>
      <c r="G369" s="18">
        <v>0</v>
      </c>
      <c r="H369" s="18">
        <v>0</v>
      </c>
      <c r="I369" s="18">
        <v>0</v>
      </c>
      <c r="J369" s="7"/>
      <c r="K369" s="19"/>
      <c r="L369" s="19"/>
      <c r="M369" s="20"/>
      <c r="N369" s="72"/>
      <c r="O369" s="73"/>
      <c r="P369" s="30">
        <v>2021</v>
      </c>
      <c r="Q369" s="13">
        <f>SUM(R369:U369)</f>
        <v>0</v>
      </c>
      <c r="R369" s="120">
        <v>0</v>
      </c>
      <c r="S369" s="120">
        <v>0</v>
      </c>
      <c r="T369" s="120">
        <v>0</v>
      </c>
      <c r="U369" s="120">
        <v>0</v>
      </c>
    </row>
    <row r="370" spans="1:21" ht="45.75" customHeight="1" x14ac:dyDescent="0.2">
      <c r="A370" s="16"/>
      <c r="B370" s="16"/>
      <c r="C370" s="16"/>
      <c r="D370" s="17">
        <v>2022</v>
      </c>
      <c r="E370" s="18">
        <f>F370+G370+H370+I370</f>
        <v>3000</v>
      </c>
      <c r="F370" s="18">
        <v>0</v>
      </c>
      <c r="G370" s="18">
        <v>0</v>
      </c>
      <c r="H370" s="18">
        <v>0</v>
      </c>
      <c r="I370" s="18">
        <v>3000</v>
      </c>
      <c r="J370" s="7"/>
      <c r="K370" s="19"/>
      <c r="L370" s="19"/>
      <c r="M370" s="20"/>
      <c r="N370" s="72"/>
      <c r="O370" s="73"/>
      <c r="P370" s="30">
        <v>2022</v>
      </c>
      <c r="Q370" s="13">
        <f>SUM(R370:U370)</f>
        <v>0</v>
      </c>
      <c r="R370" s="120">
        <v>0</v>
      </c>
      <c r="S370" s="120">
        <v>0</v>
      </c>
      <c r="T370" s="120">
        <v>0</v>
      </c>
      <c r="U370" s="120">
        <v>0</v>
      </c>
    </row>
    <row r="371" spans="1:21" ht="35.25" customHeight="1" x14ac:dyDescent="0.2">
      <c r="A371" s="16"/>
      <c r="B371" s="16"/>
      <c r="C371" s="16"/>
      <c r="D371" s="17">
        <v>2023</v>
      </c>
      <c r="E371" s="18">
        <f>F371+G371+H371+I371</f>
        <v>31000</v>
      </c>
      <c r="F371" s="18">
        <v>15000</v>
      </c>
      <c r="G371" s="18">
        <v>0</v>
      </c>
      <c r="H371" s="18">
        <v>1000</v>
      </c>
      <c r="I371" s="18">
        <v>15000</v>
      </c>
      <c r="J371" s="7"/>
      <c r="K371" s="19"/>
      <c r="L371" s="19"/>
      <c r="M371" s="20"/>
      <c r="N371" s="72"/>
      <c r="O371" s="73"/>
      <c r="P371" s="30">
        <v>2023</v>
      </c>
      <c r="Q371" s="13">
        <f>SUM(R371:U371)</f>
        <v>0</v>
      </c>
      <c r="R371" s="120">
        <v>0</v>
      </c>
      <c r="S371" s="120">
        <v>0</v>
      </c>
      <c r="T371" s="120">
        <v>0</v>
      </c>
      <c r="U371" s="120">
        <v>0</v>
      </c>
    </row>
    <row r="372" spans="1:21" ht="27.75" customHeight="1" x14ac:dyDescent="0.2">
      <c r="A372" s="16"/>
      <c r="B372" s="16"/>
      <c r="C372" s="16"/>
      <c r="D372" s="17">
        <v>2024</v>
      </c>
      <c r="E372" s="18">
        <f>F372+G372+H372+I372</f>
        <v>16000</v>
      </c>
      <c r="F372" s="18">
        <v>15000</v>
      </c>
      <c r="G372" s="18">
        <v>0</v>
      </c>
      <c r="H372" s="18">
        <v>1000</v>
      </c>
      <c r="I372" s="18">
        <v>0</v>
      </c>
      <c r="J372" s="7"/>
      <c r="K372" s="19"/>
      <c r="L372" s="19"/>
      <c r="M372" s="20"/>
      <c r="N372" s="72"/>
      <c r="O372" s="73"/>
      <c r="P372" s="30">
        <v>2024</v>
      </c>
      <c r="Q372" s="13">
        <f>SUM(R372:U372)</f>
        <v>0</v>
      </c>
      <c r="R372" s="120">
        <v>0</v>
      </c>
      <c r="S372" s="120">
        <v>0</v>
      </c>
      <c r="T372" s="120">
        <v>0</v>
      </c>
      <c r="U372" s="120">
        <v>0</v>
      </c>
    </row>
    <row r="373" spans="1:21" ht="43.5" customHeight="1" x14ac:dyDescent="0.2">
      <c r="A373" s="23"/>
      <c r="B373" s="23"/>
      <c r="C373" s="23"/>
      <c r="D373" s="17">
        <v>2025</v>
      </c>
      <c r="E373" s="18">
        <f>F373+G373+H373+I373</f>
        <v>0</v>
      </c>
      <c r="F373" s="18">
        <v>0</v>
      </c>
      <c r="G373" s="18">
        <v>0</v>
      </c>
      <c r="H373" s="18">
        <v>0</v>
      </c>
      <c r="I373" s="18">
        <v>0</v>
      </c>
      <c r="J373" s="24"/>
      <c r="K373" s="25"/>
      <c r="L373" s="25"/>
      <c r="M373" s="26"/>
      <c r="N373" s="74"/>
      <c r="O373" s="75"/>
      <c r="P373" s="86">
        <v>2025</v>
      </c>
      <c r="Q373" s="42">
        <f>SUM(R373:U373)</f>
        <v>0</v>
      </c>
      <c r="R373" s="120">
        <v>0</v>
      </c>
      <c r="S373" s="120">
        <v>0</v>
      </c>
      <c r="T373" s="120">
        <v>0</v>
      </c>
      <c r="U373" s="120">
        <v>0</v>
      </c>
    </row>
    <row r="374" spans="1:21" ht="66" customHeight="1" x14ac:dyDescent="0.2">
      <c r="A374" s="83" t="s">
        <v>74</v>
      </c>
      <c r="B374" s="32" t="s">
        <v>399</v>
      </c>
      <c r="C374" s="34">
        <v>2021</v>
      </c>
      <c r="D374" s="17" t="s">
        <v>3</v>
      </c>
      <c r="E374" s="18">
        <f>SUM(E375:E379)</f>
        <v>101000</v>
      </c>
      <c r="F374" s="18">
        <f>SUM(F375:F379)</f>
        <v>43500</v>
      </c>
      <c r="G374" s="18">
        <f>SUM(G375:G379)</f>
        <v>45000</v>
      </c>
      <c r="H374" s="18">
        <f>SUM(H375:H379)</f>
        <v>1500</v>
      </c>
      <c r="I374" s="18">
        <f>SUM(I375:I379)</f>
        <v>11000</v>
      </c>
      <c r="J374" s="32" t="s">
        <v>237</v>
      </c>
      <c r="K374" s="34" t="s">
        <v>232</v>
      </c>
      <c r="L374" s="34" t="s">
        <v>84</v>
      </c>
      <c r="M374" s="35" t="s">
        <v>238</v>
      </c>
      <c r="N374" s="82" t="s">
        <v>411</v>
      </c>
      <c r="O374" s="71"/>
      <c r="P374" s="30" t="s">
        <v>3</v>
      </c>
      <c r="Q374" s="13">
        <f>SUM(Q375:Q379)</f>
        <v>81288.540000000008</v>
      </c>
      <c r="R374" s="13">
        <f>SUM(R375:R379)</f>
        <v>35407.086000000003</v>
      </c>
      <c r="S374" s="13">
        <f>SUM(S375:S379)</f>
        <v>45000</v>
      </c>
      <c r="T374" s="13">
        <f>SUM(T375:T379)</f>
        <v>631.45399999999995</v>
      </c>
      <c r="U374" s="13">
        <f>SUM(U375:U379)</f>
        <v>250</v>
      </c>
    </row>
    <row r="375" spans="1:21" ht="54" customHeight="1" x14ac:dyDescent="0.2">
      <c r="A375" s="16"/>
      <c r="B375" s="16"/>
      <c r="C375" s="16"/>
      <c r="D375" s="17">
        <v>2021</v>
      </c>
      <c r="E375" s="18">
        <f t="shared" ref="E375:E385" si="26">SUM(F375:I375)</f>
        <v>101000</v>
      </c>
      <c r="F375" s="18">
        <v>43500</v>
      </c>
      <c r="G375" s="18">
        <v>45000</v>
      </c>
      <c r="H375" s="18">
        <v>1500</v>
      </c>
      <c r="I375" s="18">
        <v>11000</v>
      </c>
      <c r="J375" s="7"/>
      <c r="K375" s="19"/>
      <c r="L375" s="19"/>
      <c r="M375" s="20"/>
      <c r="N375" s="72"/>
      <c r="O375" s="73"/>
      <c r="P375" s="30">
        <v>2021</v>
      </c>
      <c r="Q375" s="13">
        <f>SUM(R375:U375)</f>
        <v>80407.08600000001</v>
      </c>
      <c r="R375" s="85">
        <v>35407.086000000003</v>
      </c>
      <c r="S375" s="85">
        <v>45000</v>
      </c>
      <c r="T375" s="85">
        <v>0</v>
      </c>
      <c r="U375" s="190">
        <v>0</v>
      </c>
    </row>
    <row r="376" spans="1:21" ht="60.75" customHeight="1" x14ac:dyDescent="0.2">
      <c r="A376" s="16"/>
      <c r="B376" s="16"/>
      <c r="C376" s="16"/>
      <c r="D376" s="17">
        <v>2022</v>
      </c>
      <c r="E376" s="18">
        <f t="shared" si="26"/>
        <v>0</v>
      </c>
      <c r="F376" s="18">
        <v>0</v>
      </c>
      <c r="G376" s="18">
        <v>0</v>
      </c>
      <c r="H376" s="18">
        <v>0</v>
      </c>
      <c r="I376" s="18">
        <v>0</v>
      </c>
      <c r="J376" s="7"/>
      <c r="K376" s="19"/>
      <c r="L376" s="19"/>
      <c r="M376" s="20"/>
      <c r="N376" s="72"/>
      <c r="O376" s="73"/>
      <c r="P376" s="30">
        <v>2022</v>
      </c>
      <c r="Q376" s="13">
        <f>SUM(R376:U376)</f>
        <v>0</v>
      </c>
      <c r="R376" s="85">
        <v>0</v>
      </c>
      <c r="S376" s="85">
        <v>0</v>
      </c>
      <c r="T376" s="85">
        <v>0</v>
      </c>
      <c r="U376" s="85">
        <v>0</v>
      </c>
    </row>
    <row r="377" spans="1:21" ht="60" customHeight="1" x14ac:dyDescent="0.2">
      <c r="A377" s="16"/>
      <c r="B377" s="16"/>
      <c r="C377" s="16"/>
      <c r="D377" s="17">
        <v>2023</v>
      </c>
      <c r="E377" s="18">
        <f t="shared" si="26"/>
        <v>0</v>
      </c>
      <c r="F377" s="18">
        <v>0</v>
      </c>
      <c r="G377" s="18">
        <v>0</v>
      </c>
      <c r="H377" s="18">
        <v>0</v>
      </c>
      <c r="I377" s="18">
        <v>0</v>
      </c>
      <c r="J377" s="7"/>
      <c r="K377" s="19"/>
      <c r="L377" s="19"/>
      <c r="M377" s="20"/>
      <c r="N377" s="72"/>
      <c r="O377" s="73"/>
      <c r="P377" s="30">
        <v>2023</v>
      </c>
      <c r="Q377" s="13">
        <f>SUM(R377:U377)</f>
        <v>631.45399999999995</v>
      </c>
      <c r="R377" s="85">
        <v>0</v>
      </c>
      <c r="S377" s="85">
        <v>0</v>
      </c>
      <c r="T377" s="13">
        <f>400+231.454</f>
        <v>631.45399999999995</v>
      </c>
      <c r="U377" s="85">
        <v>0</v>
      </c>
    </row>
    <row r="378" spans="1:21" ht="79.5" customHeight="1" x14ac:dyDescent="0.2">
      <c r="A378" s="16"/>
      <c r="B378" s="16"/>
      <c r="C378" s="16"/>
      <c r="D378" s="17">
        <v>2024</v>
      </c>
      <c r="E378" s="18">
        <f t="shared" si="26"/>
        <v>0</v>
      </c>
      <c r="F378" s="18">
        <v>0</v>
      </c>
      <c r="G378" s="18">
        <v>0</v>
      </c>
      <c r="H378" s="18">
        <v>0</v>
      </c>
      <c r="I378" s="18">
        <v>0</v>
      </c>
      <c r="J378" s="7"/>
      <c r="K378" s="19"/>
      <c r="L378" s="19"/>
      <c r="M378" s="20"/>
      <c r="N378" s="72"/>
      <c r="O378" s="73"/>
      <c r="P378" s="30">
        <v>2024</v>
      </c>
      <c r="Q378" s="13">
        <f>SUM(R378:U378)</f>
        <v>250</v>
      </c>
      <c r="R378" s="85">
        <v>0</v>
      </c>
      <c r="S378" s="85">
        <v>0</v>
      </c>
      <c r="T378" s="85">
        <v>0</v>
      </c>
      <c r="U378" s="85">
        <v>250</v>
      </c>
    </row>
    <row r="379" spans="1:21" ht="111" customHeight="1" x14ac:dyDescent="0.2">
      <c r="A379" s="23"/>
      <c r="B379" s="23"/>
      <c r="C379" s="23"/>
      <c r="D379" s="17">
        <v>2025</v>
      </c>
      <c r="E379" s="18">
        <f t="shared" si="26"/>
        <v>0</v>
      </c>
      <c r="F379" s="18">
        <v>0</v>
      </c>
      <c r="G379" s="18">
        <v>0</v>
      </c>
      <c r="H379" s="18">
        <v>0</v>
      </c>
      <c r="I379" s="18">
        <v>0</v>
      </c>
      <c r="J379" s="24"/>
      <c r="K379" s="25"/>
      <c r="L379" s="25"/>
      <c r="M379" s="26"/>
      <c r="N379" s="74"/>
      <c r="O379" s="75"/>
      <c r="P379" s="86">
        <v>2025</v>
      </c>
      <c r="Q379" s="42">
        <f>SUM(R379:U379)</f>
        <v>0</v>
      </c>
      <c r="R379" s="85">
        <v>0</v>
      </c>
      <c r="S379" s="85">
        <v>0</v>
      </c>
      <c r="T379" s="85">
        <v>0</v>
      </c>
      <c r="U379" s="85">
        <v>0</v>
      </c>
    </row>
    <row r="380" spans="1:21" ht="20.25" customHeight="1" x14ac:dyDescent="0.2">
      <c r="A380" s="83" t="s">
        <v>75</v>
      </c>
      <c r="B380" s="76" t="s">
        <v>398</v>
      </c>
      <c r="C380" s="34" t="s">
        <v>59</v>
      </c>
      <c r="D380" s="17" t="s">
        <v>3</v>
      </c>
      <c r="E380" s="18">
        <f>SUM(E381:E385)</f>
        <v>50000</v>
      </c>
      <c r="F380" s="18">
        <f>SUM(F381:F385)</f>
        <v>33000</v>
      </c>
      <c r="G380" s="18">
        <f>SUM(G381:G385)</f>
        <v>0</v>
      </c>
      <c r="H380" s="18">
        <f>SUM(H381:H385)</f>
        <v>2000</v>
      </c>
      <c r="I380" s="18">
        <f>SUM(I381:I385)</f>
        <v>15000</v>
      </c>
      <c r="J380" s="32" t="s">
        <v>239</v>
      </c>
      <c r="K380" s="34" t="s">
        <v>88</v>
      </c>
      <c r="L380" s="34" t="s">
        <v>84</v>
      </c>
      <c r="M380" s="35" t="s">
        <v>240</v>
      </c>
      <c r="N380" s="82" t="s">
        <v>412</v>
      </c>
      <c r="O380" s="71"/>
      <c r="P380" s="30" t="s">
        <v>3</v>
      </c>
      <c r="Q380" s="13">
        <f>SUM(Q381:Q385)</f>
        <v>0</v>
      </c>
      <c r="R380" s="13">
        <f>SUM(R381:R385)</f>
        <v>0</v>
      </c>
      <c r="S380" s="13">
        <f>SUM(S381:S385)</f>
        <v>0</v>
      </c>
      <c r="T380" s="13">
        <f>SUM(T381:T385)</f>
        <v>0</v>
      </c>
      <c r="U380" s="13">
        <f>SUM(U381:U385)</f>
        <v>0</v>
      </c>
    </row>
    <row r="381" spans="1:21" ht="20.25" customHeight="1" x14ac:dyDescent="0.2">
      <c r="A381" s="16"/>
      <c r="B381" s="16"/>
      <c r="C381" s="16"/>
      <c r="D381" s="17">
        <v>2021</v>
      </c>
      <c r="E381" s="18">
        <f t="shared" si="26"/>
        <v>0</v>
      </c>
      <c r="F381" s="18">
        <v>0</v>
      </c>
      <c r="G381" s="18">
        <v>0</v>
      </c>
      <c r="H381" s="18">
        <v>0</v>
      </c>
      <c r="I381" s="18">
        <v>0</v>
      </c>
      <c r="J381" s="7"/>
      <c r="K381" s="19"/>
      <c r="L381" s="19"/>
      <c r="M381" s="20"/>
      <c r="N381" s="72"/>
      <c r="O381" s="73"/>
      <c r="P381" s="30">
        <v>2021</v>
      </c>
      <c r="Q381" s="13">
        <f>SUM(R381:U381)</f>
        <v>0</v>
      </c>
      <c r="R381" s="120">
        <v>0</v>
      </c>
      <c r="S381" s="120">
        <v>0</v>
      </c>
      <c r="T381" s="120">
        <v>0</v>
      </c>
      <c r="U381" s="120">
        <v>0</v>
      </c>
    </row>
    <row r="382" spans="1:21" ht="42.75" customHeight="1" x14ac:dyDescent="0.2">
      <c r="A382" s="16"/>
      <c r="B382" s="16"/>
      <c r="C382" s="16"/>
      <c r="D382" s="17">
        <v>2022</v>
      </c>
      <c r="E382" s="18">
        <f t="shared" si="26"/>
        <v>3000</v>
      </c>
      <c r="F382" s="18">
        <v>0</v>
      </c>
      <c r="G382" s="18">
        <v>0</v>
      </c>
      <c r="H382" s="18">
        <v>0</v>
      </c>
      <c r="I382" s="18">
        <v>3000</v>
      </c>
      <c r="J382" s="7"/>
      <c r="K382" s="19"/>
      <c r="L382" s="19"/>
      <c r="M382" s="20"/>
      <c r="N382" s="72"/>
      <c r="O382" s="73"/>
      <c r="P382" s="30">
        <v>2022</v>
      </c>
      <c r="Q382" s="13">
        <f>SUM(R382:U382)</f>
        <v>0</v>
      </c>
      <c r="R382" s="120">
        <v>0</v>
      </c>
      <c r="S382" s="120">
        <v>0</v>
      </c>
      <c r="T382" s="120">
        <v>0</v>
      </c>
      <c r="U382" s="120">
        <v>0</v>
      </c>
    </row>
    <row r="383" spans="1:21" ht="47.25" customHeight="1" x14ac:dyDescent="0.2">
      <c r="A383" s="16"/>
      <c r="B383" s="16"/>
      <c r="C383" s="16"/>
      <c r="D383" s="17">
        <v>2023</v>
      </c>
      <c r="E383" s="18">
        <f t="shared" si="26"/>
        <v>0</v>
      </c>
      <c r="F383" s="18">
        <v>0</v>
      </c>
      <c r="G383" s="18">
        <v>0</v>
      </c>
      <c r="H383" s="18">
        <v>0</v>
      </c>
      <c r="I383" s="18">
        <v>0</v>
      </c>
      <c r="J383" s="7"/>
      <c r="K383" s="19"/>
      <c r="L383" s="19"/>
      <c r="M383" s="20"/>
      <c r="N383" s="72"/>
      <c r="O383" s="73"/>
      <c r="P383" s="30">
        <v>2023</v>
      </c>
      <c r="Q383" s="13">
        <f>SUM(R383:U383)</f>
        <v>0</v>
      </c>
      <c r="R383" s="120">
        <v>0</v>
      </c>
      <c r="S383" s="120">
        <v>0</v>
      </c>
      <c r="T383" s="120">
        <v>0</v>
      </c>
      <c r="U383" s="120">
        <v>0</v>
      </c>
    </row>
    <row r="384" spans="1:21" ht="20.25" customHeight="1" x14ac:dyDescent="0.2">
      <c r="A384" s="16"/>
      <c r="B384" s="16"/>
      <c r="C384" s="16"/>
      <c r="D384" s="17">
        <v>2024</v>
      </c>
      <c r="E384" s="18">
        <f>SUM(F384:I384)</f>
        <v>47000</v>
      </c>
      <c r="F384" s="18">
        <v>33000</v>
      </c>
      <c r="G384" s="18">
        <v>0</v>
      </c>
      <c r="H384" s="18">
        <v>2000</v>
      </c>
      <c r="I384" s="18">
        <v>12000</v>
      </c>
      <c r="J384" s="7"/>
      <c r="K384" s="19"/>
      <c r="L384" s="19"/>
      <c r="M384" s="20"/>
      <c r="N384" s="72"/>
      <c r="O384" s="73"/>
      <c r="P384" s="30">
        <v>2024</v>
      </c>
      <c r="Q384" s="13">
        <f>SUM(R384:U384)</f>
        <v>0</v>
      </c>
      <c r="R384" s="120">
        <v>0</v>
      </c>
      <c r="S384" s="120">
        <v>0</v>
      </c>
      <c r="T384" s="120">
        <v>0</v>
      </c>
      <c r="U384" s="120">
        <v>0</v>
      </c>
    </row>
    <row r="385" spans="1:21" ht="30" customHeight="1" x14ac:dyDescent="0.2">
      <c r="A385" s="23"/>
      <c r="B385" s="23"/>
      <c r="C385" s="23"/>
      <c r="D385" s="17">
        <v>2025</v>
      </c>
      <c r="E385" s="18">
        <f t="shared" si="26"/>
        <v>0</v>
      </c>
      <c r="F385" s="18">
        <v>0</v>
      </c>
      <c r="G385" s="18">
        <v>0</v>
      </c>
      <c r="H385" s="18">
        <v>0</v>
      </c>
      <c r="I385" s="18">
        <v>0</v>
      </c>
      <c r="J385" s="24"/>
      <c r="K385" s="25"/>
      <c r="L385" s="25"/>
      <c r="M385" s="26"/>
      <c r="N385" s="74"/>
      <c r="O385" s="75"/>
      <c r="P385" s="86">
        <v>2025</v>
      </c>
      <c r="Q385" s="42">
        <f>SUM(R385:U385)</f>
        <v>0</v>
      </c>
      <c r="R385" s="120">
        <v>0</v>
      </c>
      <c r="S385" s="120">
        <v>0</v>
      </c>
      <c r="T385" s="120">
        <v>0</v>
      </c>
      <c r="U385" s="120">
        <v>0</v>
      </c>
    </row>
    <row r="386" spans="1:21" s="15" customFormat="1" ht="24" customHeight="1" x14ac:dyDescent="0.2">
      <c r="A386" s="27" t="s">
        <v>76</v>
      </c>
      <c r="B386" s="76" t="s">
        <v>396</v>
      </c>
      <c r="C386" s="34">
        <v>2021</v>
      </c>
      <c r="D386" s="17" t="s">
        <v>3</v>
      </c>
      <c r="E386" s="18">
        <f>SUM(E387:E391)</f>
        <v>16764.400000000001</v>
      </c>
      <c r="F386" s="18">
        <f>SUM(F387:F391)</f>
        <v>955.6</v>
      </c>
      <c r="G386" s="18">
        <f>SUM(G387:G391)</f>
        <v>14970.6</v>
      </c>
      <c r="H386" s="18">
        <f>SUM(H387:H391)</f>
        <v>838.2</v>
      </c>
      <c r="I386" s="18">
        <f>SUM(I387:I391)</f>
        <v>0</v>
      </c>
      <c r="J386" s="32" t="s">
        <v>241</v>
      </c>
      <c r="K386" s="34" t="s">
        <v>232</v>
      </c>
      <c r="L386" s="34" t="s">
        <v>84</v>
      </c>
      <c r="M386" s="35" t="s">
        <v>231</v>
      </c>
      <c r="N386" s="57" t="s">
        <v>397</v>
      </c>
      <c r="O386" s="58"/>
      <c r="P386" s="30" t="s">
        <v>3</v>
      </c>
      <c r="Q386" s="13">
        <f>SUM(Q387:Q391)</f>
        <v>16764.399999999998</v>
      </c>
      <c r="R386" s="13">
        <f>SUM(R387:R391)</f>
        <v>1519.05</v>
      </c>
      <c r="S386" s="13">
        <f>SUM(S387:S391)</f>
        <v>14407.15</v>
      </c>
      <c r="T386" s="13">
        <f>SUM(T387:T391)</f>
        <v>838.2</v>
      </c>
      <c r="U386" s="13">
        <f>SUM(U387:U391)</f>
        <v>0</v>
      </c>
    </row>
    <row r="387" spans="1:21" s="15" customFormat="1" ht="31.5" customHeight="1" x14ac:dyDescent="0.2">
      <c r="A387" s="16"/>
      <c r="B387" s="16"/>
      <c r="C387" s="16"/>
      <c r="D387" s="17">
        <v>2021</v>
      </c>
      <c r="E387" s="18">
        <f>SUM(F387:I387)</f>
        <v>16764.400000000001</v>
      </c>
      <c r="F387" s="18">
        <v>955.6</v>
      </c>
      <c r="G387" s="18">
        <v>14970.6</v>
      </c>
      <c r="H387" s="18">
        <v>838.2</v>
      </c>
      <c r="I387" s="18">
        <v>0</v>
      </c>
      <c r="J387" s="7"/>
      <c r="K387" s="19"/>
      <c r="L387" s="19"/>
      <c r="M387" s="20"/>
      <c r="N387" s="56"/>
      <c r="O387" s="59"/>
      <c r="P387" s="30">
        <v>2021</v>
      </c>
      <c r="Q387" s="13">
        <f t="shared" ref="Q387:Q397" si="27">SUM(R387:U387)</f>
        <v>16764.399999999998</v>
      </c>
      <c r="R387" s="21">
        <v>1519.05</v>
      </c>
      <c r="S387" s="21">
        <v>14407.15</v>
      </c>
      <c r="T387" s="21">
        <v>838.2</v>
      </c>
      <c r="U387" s="22">
        <v>0</v>
      </c>
    </row>
    <row r="388" spans="1:21" s="15" customFormat="1" ht="27.75" customHeight="1" x14ac:dyDescent="0.2">
      <c r="A388" s="16"/>
      <c r="B388" s="16"/>
      <c r="C388" s="16"/>
      <c r="D388" s="17">
        <v>2022</v>
      </c>
      <c r="E388" s="18">
        <f>SUM(F388:I388)</f>
        <v>0</v>
      </c>
      <c r="F388" s="18">
        <v>0</v>
      </c>
      <c r="G388" s="18">
        <v>0</v>
      </c>
      <c r="H388" s="18">
        <v>0</v>
      </c>
      <c r="I388" s="18">
        <v>0</v>
      </c>
      <c r="J388" s="7"/>
      <c r="K388" s="19"/>
      <c r="L388" s="19"/>
      <c r="M388" s="20"/>
      <c r="N388" s="56"/>
      <c r="O388" s="59"/>
      <c r="P388" s="30">
        <v>2022</v>
      </c>
      <c r="Q388" s="13">
        <f t="shared" si="27"/>
        <v>0</v>
      </c>
      <c r="R388" s="13">
        <v>0</v>
      </c>
      <c r="S388" s="13">
        <v>0</v>
      </c>
      <c r="T388" s="13">
        <v>0</v>
      </c>
      <c r="U388" s="13">
        <v>0</v>
      </c>
    </row>
    <row r="389" spans="1:21" s="15" customFormat="1" ht="24" customHeight="1" x14ac:dyDescent="0.2">
      <c r="A389" s="16"/>
      <c r="B389" s="16"/>
      <c r="C389" s="16"/>
      <c r="D389" s="17">
        <v>2023</v>
      </c>
      <c r="E389" s="18">
        <f>SUM(F389:I389)</f>
        <v>0</v>
      </c>
      <c r="F389" s="18">
        <v>0</v>
      </c>
      <c r="G389" s="18">
        <v>0</v>
      </c>
      <c r="H389" s="18">
        <v>0</v>
      </c>
      <c r="I389" s="18">
        <v>0</v>
      </c>
      <c r="J389" s="7"/>
      <c r="K389" s="19"/>
      <c r="L389" s="19"/>
      <c r="M389" s="20"/>
      <c r="N389" s="56"/>
      <c r="O389" s="59"/>
      <c r="P389" s="30">
        <v>2023</v>
      </c>
      <c r="Q389" s="13">
        <f t="shared" si="27"/>
        <v>0</v>
      </c>
      <c r="R389" s="13">
        <v>0</v>
      </c>
      <c r="S389" s="13">
        <v>0</v>
      </c>
      <c r="T389" s="13">
        <v>0</v>
      </c>
      <c r="U389" s="13">
        <v>0</v>
      </c>
    </row>
    <row r="390" spans="1:21" s="15" customFormat="1" ht="27.75" customHeight="1" x14ac:dyDescent="0.2">
      <c r="A390" s="16"/>
      <c r="B390" s="16"/>
      <c r="C390" s="16"/>
      <c r="D390" s="17">
        <v>2024</v>
      </c>
      <c r="E390" s="18">
        <f>SUM(F390:I390)</f>
        <v>0</v>
      </c>
      <c r="F390" s="18">
        <v>0</v>
      </c>
      <c r="G390" s="18">
        <v>0</v>
      </c>
      <c r="H390" s="18">
        <v>0</v>
      </c>
      <c r="I390" s="18">
        <v>0</v>
      </c>
      <c r="J390" s="7"/>
      <c r="K390" s="19"/>
      <c r="L390" s="19"/>
      <c r="M390" s="20"/>
      <c r="N390" s="56"/>
      <c r="O390" s="59"/>
      <c r="P390" s="30">
        <v>2024</v>
      </c>
      <c r="Q390" s="13">
        <f t="shared" si="27"/>
        <v>0</v>
      </c>
      <c r="R390" s="13">
        <v>0</v>
      </c>
      <c r="S390" s="13">
        <v>0</v>
      </c>
      <c r="T390" s="13">
        <v>0</v>
      </c>
      <c r="U390" s="13">
        <v>0</v>
      </c>
    </row>
    <row r="391" spans="1:21" s="15" customFormat="1" ht="18" customHeight="1" x14ac:dyDescent="0.2">
      <c r="A391" s="23"/>
      <c r="B391" s="23"/>
      <c r="C391" s="23"/>
      <c r="D391" s="17">
        <v>2025</v>
      </c>
      <c r="E391" s="18">
        <f>SUM(F391:I391)</f>
        <v>0</v>
      </c>
      <c r="F391" s="18">
        <v>0</v>
      </c>
      <c r="G391" s="18">
        <v>0</v>
      </c>
      <c r="H391" s="18">
        <v>0</v>
      </c>
      <c r="I391" s="18">
        <v>0</v>
      </c>
      <c r="J391" s="24"/>
      <c r="K391" s="25"/>
      <c r="L391" s="25"/>
      <c r="M391" s="26"/>
      <c r="N391" s="52"/>
      <c r="O391" s="61"/>
      <c r="P391" s="86">
        <v>2025</v>
      </c>
      <c r="Q391" s="42">
        <f t="shared" si="27"/>
        <v>0</v>
      </c>
      <c r="R391" s="13">
        <v>0</v>
      </c>
      <c r="S391" s="13">
        <v>0</v>
      </c>
      <c r="T391" s="13">
        <v>0</v>
      </c>
      <c r="U391" s="13">
        <v>0</v>
      </c>
    </row>
    <row r="392" spans="1:21" s="84" customFormat="1" ht="69.75" customHeight="1" x14ac:dyDescent="0.2">
      <c r="A392" s="83" t="s">
        <v>118</v>
      </c>
      <c r="B392" s="76" t="s">
        <v>394</v>
      </c>
      <c r="C392" s="34">
        <v>2022</v>
      </c>
      <c r="D392" s="17" t="s">
        <v>3</v>
      </c>
      <c r="E392" s="18">
        <f>SUM(E393:E397)</f>
        <v>30718.196080000002</v>
      </c>
      <c r="F392" s="18">
        <f>SUM(F393:F397)</f>
        <v>29182.29608</v>
      </c>
      <c r="G392" s="18">
        <f>SUM(G393:G397)</f>
        <v>0</v>
      </c>
      <c r="H392" s="18">
        <f>SUM(H393:H397)</f>
        <v>1535.9</v>
      </c>
      <c r="I392" s="18">
        <f>SUM(I393:I397)</f>
        <v>0</v>
      </c>
      <c r="J392" s="32" t="s">
        <v>242</v>
      </c>
      <c r="K392" s="34" t="s">
        <v>88</v>
      </c>
      <c r="L392" s="34" t="s">
        <v>84</v>
      </c>
      <c r="M392" s="35" t="s">
        <v>117</v>
      </c>
      <c r="N392" s="82" t="s">
        <v>395</v>
      </c>
      <c r="O392" s="71"/>
      <c r="P392" s="30" t="s">
        <v>3</v>
      </c>
      <c r="Q392" s="42">
        <f>SUM(Q393:Q397)</f>
        <v>60224.388449999999</v>
      </c>
      <c r="R392" s="13">
        <f>SUM(R393:R397)</f>
        <v>57213.169029999997</v>
      </c>
      <c r="S392" s="13">
        <f>SUM(S393:S397)</f>
        <v>0</v>
      </c>
      <c r="T392" s="13">
        <f>SUM(T393:T397)</f>
        <v>3011.2194199999999</v>
      </c>
      <c r="U392" s="13">
        <f>SUM(U393:U397)</f>
        <v>0</v>
      </c>
    </row>
    <row r="393" spans="1:21" s="84" customFormat="1" ht="60.75" customHeight="1" x14ac:dyDescent="0.2">
      <c r="A393" s="16"/>
      <c r="B393" s="16"/>
      <c r="C393" s="16"/>
      <c r="D393" s="17">
        <v>2021</v>
      </c>
      <c r="E393" s="18">
        <f>SUM(F393:I393)</f>
        <v>0</v>
      </c>
      <c r="F393" s="18">
        <v>0</v>
      </c>
      <c r="G393" s="18">
        <v>0</v>
      </c>
      <c r="H393" s="18">
        <v>0</v>
      </c>
      <c r="I393" s="18">
        <v>0</v>
      </c>
      <c r="J393" s="7"/>
      <c r="K393" s="19"/>
      <c r="L393" s="19"/>
      <c r="M393" s="20"/>
      <c r="N393" s="72"/>
      <c r="O393" s="73"/>
      <c r="P393" s="30">
        <v>2021</v>
      </c>
      <c r="Q393" s="13">
        <f t="shared" si="27"/>
        <v>0</v>
      </c>
      <c r="R393" s="13">
        <v>0</v>
      </c>
      <c r="S393" s="13">
        <v>0</v>
      </c>
      <c r="T393" s="13">
        <v>0</v>
      </c>
      <c r="U393" s="13">
        <v>0</v>
      </c>
    </row>
    <row r="394" spans="1:21" s="84" customFormat="1" ht="63.75" customHeight="1" x14ac:dyDescent="0.2">
      <c r="A394" s="16"/>
      <c r="B394" s="16"/>
      <c r="C394" s="16"/>
      <c r="D394" s="17">
        <v>2022</v>
      </c>
      <c r="E394" s="18">
        <f>SUM(F394:I394)</f>
        <v>30718.196080000002</v>
      </c>
      <c r="F394" s="18">
        <v>29182.29608</v>
      </c>
      <c r="G394" s="18">
        <v>0</v>
      </c>
      <c r="H394" s="18">
        <v>1535.9</v>
      </c>
      <c r="I394" s="18">
        <v>0</v>
      </c>
      <c r="J394" s="7"/>
      <c r="K394" s="19"/>
      <c r="L394" s="19"/>
      <c r="M394" s="20"/>
      <c r="N394" s="72"/>
      <c r="O394" s="73"/>
      <c r="P394" s="30">
        <v>2022</v>
      </c>
      <c r="Q394" s="13">
        <f t="shared" si="27"/>
        <v>60224.388449999999</v>
      </c>
      <c r="R394" s="13">
        <v>57213.169029999997</v>
      </c>
      <c r="S394" s="13">
        <v>0</v>
      </c>
      <c r="T394" s="13">
        <v>3011.2194199999999</v>
      </c>
      <c r="U394" s="13">
        <v>0</v>
      </c>
    </row>
    <row r="395" spans="1:21" s="84" customFormat="1" ht="64.5" customHeight="1" x14ac:dyDescent="0.2">
      <c r="A395" s="16"/>
      <c r="B395" s="16"/>
      <c r="C395" s="16"/>
      <c r="D395" s="17">
        <v>2023</v>
      </c>
      <c r="E395" s="18">
        <f>SUM(F395:I395)</f>
        <v>0</v>
      </c>
      <c r="F395" s="18">
        <v>0</v>
      </c>
      <c r="G395" s="18">
        <v>0</v>
      </c>
      <c r="H395" s="18">
        <v>0</v>
      </c>
      <c r="I395" s="18">
        <v>0</v>
      </c>
      <c r="J395" s="7"/>
      <c r="K395" s="19"/>
      <c r="L395" s="19"/>
      <c r="M395" s="20"/>
      <c r="N395" s="72"/>
      <c r="O395" s="73"/>
      <c r="P395" s="30">
        <v>2023</v>
      </c>
      <c r="Q395" s="13">
        <f t="shared" si="27"/>
        <v>0</v>
      </c>
      <c r="R395" s="85">
        <v>0</v>
      </c>
      <c r="S395" s="85">
        <v>0</v>
      </c>
      <c r="T395" s="85">
        <v>0</v>
      </c>
      <c r="U395" s="85">
        <v>0</v>
      </c>
    </row>
    <row r="396" spans="1:21" s="84" customFormat="1" ht="62.25" customHeight="1" x14ac:dyDescent="0.2">
      <c r="A396" s="16"/>
      <c r="B396" s="16"/>
      <c r="C396" s="16"/>
      <c r="D396" s="17">
        <v>2024</v>
      </c>
      <c r="E396" s="18">
        <f>SUM(F396:I396)</f>
        <v>0</v>
      </c>
      <c r="F396" s="18">
        <v>0</v>
      </c>
      <c r="G396" s="18">
        <v>0</v>
      </c>
      <c r="H396" s="18">
        <v>0</v>
      </c>
      <c r="I396" s="18">
        <v>0</v>
      </c>
      <c r="J396" s="7"/>
      <c r="K396" s="19"/>
      <c r="L396" s="19"/>
      <c r="M396" s="20"/>
      <c r="N396" s="72"/>
      <c r="O396" s="73"/>
      <c r="P396" s="30">
        <v>2024</v>
      </c>
      <c r="Q396" s="13">
        <f t="shared" si="27"/>
        <v>0</v>
      </c>
      <c r="R396" s="85">
        <v>0</v>
      </c>
      <c r="S396" s="85">
        <v>0</v>
      </c>
      <c r="T396" s="85">
        <v>0</v>
      </c>
      <c r="U396" s="85">
        <v>0</v>
      </c>
    </row>
    <row r="397" spans="1:21" s="84" customFormat="1" ht="29.25" customHeight="1" x14ac:dyDescent="0.2">
      <c r="A397" s="23"/>
      <c r="B397" s="23"/>
      <c r="C397" s="23"/>
      <c r="D397" s="17">
        <v>2025</v>
      </c>
      <c r="E397" s="18">
        <f>SUM(F397:I397)</f>
        <v>0</v>
      </c>
      <c r="F397" s="18">
        <v>0</v>
      </c>
      <c r="G397" s="18">
        <v>0</v>
      </c>
      <c r="H397" s="18">
        <v>0</v>
      </c>
      <c r="I397" s="18">
        <v>0</v>
      </c>
      <c r="J397" s="24"/>
      <c r="K397" s="25"/>
      <c r="L397" s="25"/>
      <c r="M397" s="26"/>
      <c r="N397" s="74"/>
      <c r="O397" s="75"/>
      <c r="P397" s="86">
        <v>2025</v>
      </c>
      <c r="Q397" s="13">
        <f t="shared" si="27"/>
        <v>0</v>
      </c>
      <c r="R397" s="85">
        <v>0</v>
      </c>
      <c r="S397" s="85">
        <v>0</v>
      </c>
      <c r="T397" s="85">
        <v>0</v>
      </c>
      <c r="U397" s="85">
        <v>0</v>
      </c>
    </row>
    <row r="398" spans="1:21" s="84" customFormat="1" ht="33.75" customHeight="1" x14ac:dyDescent="0.2">
      <c r="A398" s="83" t="s">
        <v>146</v>
      </c>
      <c r="B398" s="76" t="s">
        <v>392</v>
      </c>
      <c r="C398" s="34" t="s">
        <v>65</v>
      </c>
      <c r="D398" s="17" t="s">
        <v>3</v>
      </c>
      <c r="E398" s="18">
        <f>E399+E400+E401+E402+E403</f>
        <v>1050</v>
      </c>
      <c r="F398" s="18">
        <f>F399+F400+F401+F402+F403</f>
        <v>0</v>
      </c>
      <c r="G398" s="18">
        <f>G399+G400+G401+G402+G403</f>
        <v>0</v>
      </c>
      <c r="H398" s="18">
        <f>H399+H400+H401+H402+H403</f>
        <v>0</v>
      </c>
      <c r="I398" s="18">
        <f>I399+I400+I401+I402+I403</f>
        <v>1050</v>
      </c>
      <c r="J398" s="32" t="s">
        <v>243</v>
      </c>
      <c r="K398" s="34" t="s">
        <v>88</v>
      </c>
      <c r="L398" s="34" t="s">
        <v>84</v>
      </c>
      <c r="M398" s="35" t="s">
        <v>117</v>
      </c>
      <c r="N398" s="70" t="s">
        <v>393</v>
      </c>
      <c r="O398" s="71"/>
      <c r="P398" s="30" t="s">
        <v>3</v>
      </c>
      <c r="Q398" s="13">
        <f>SUM(Q399:Q403)</f>
        <v>1050</v>
      </c>
      <c r="R398" s="13">
        <f>SUM(R399:R403)</f>
        <v>0</v>
      </c>
      <c r="S398" s="13">
        <f>SUM(S399:S403)</f>
        <v>0</v>
      </c>
      <c r="T398" s="13">
        <f>SUM(T399:T403)</f>
        <v>0</v>
      </c>
      <c r="U398" s="13">
        <f>SUM(U399:U403)</f>
        <v>1050</v>
      </c>
    </row>
    <row r="399" spans="1:21" s="84" customFormat="1" x14ac:dyDescent="0.2">
      <c r="A399" s="16"/>
      <c r="B399" s="16"/>
      <c r="C399" s="16"/>
      <c r="D399" s="17">
        <v>2021</v>
      </c>
      <c r="E399" s="18">
        <f>F399+G399+H399+I399</f>
        <v>0</v>
      </c>
      <c r="F399" s="18">
        <v>0</v>
      </c>
      <c r="G399" s="18">
        <v>0</v>
      </c>
      <c r="H399" s="18">
        <v>0</v>
      </c>
      <c r="I399" s="18">
        <v>0</v>
      </c>
      <c r="J399" s="7"/>
      <c r="K399" s="19"/>
      <c r="L399" s="19"/>
      <c r="M399" s="20"/>
      <c r="N399" s="72"/>
      <c r="O399" s="73"/>
      <c r="P399" s="30">
        <v>2021</v>
      </c>
      <c r="Q399" s="13">
        <f>SUM(R399:U399)</f>
        <v>420</v>
      </c>
      <c r="R399" s="13">
        <v>0</v>
      </c>
      <c r="S399" s="13">
        <v>0</v>
      </c>
      <c r="T399" s="13">
        <v>0</v>
      </c>
      <c r="U399" s="13">
        <v>420</v>
      </c>
    </row>
    <row r="400" spans="1:21" s="84" customFormat="1" x14ac:dyDescent="0.2">
      <c r="A400" s="16"/>
      <c r="B400" s="16"/>
      <c r="C400" s="16"/>
      <c r="D400" s="17">
        <v>2022</v>
      </c>
      <c r="E400" s="18">
        <f>F400+G400+H400+I400</f>
        <v>1050</v>
      </c>
      <c r="F400" s="18">
        <v>0</v>
      </c>
      <c r="G400" s="18">
        <v>0</v>
      </c>
      <c r="H400" s="18">
        <v>0</v>
      </c>
      <c r="I400" s="18">
        <v>1050</v>
      </c>
      <c r="J400" s="7"/>
      <c r="K400" s="19"/>
      <c r="L400" s="19"/>
      <c r="M400" s="20"/>
      <c r="N400" s="72"/>
      <c r="O400" s="73"/>
      <c r="P400" s="30">
        <v>2022</v>
      </c>
      <c r="Q400" s="13">
        <f>SUM(R400:U400)</f>
        <v>0</v>
      </c>
      <c r="R400" s="13">
        <v>0</v>
      </c>
      <c r="S400" s="13">
        <v>0</v>
      </c>
      <c r="T400" s="13">
        <v>0</v>
      </c>
      <c r="U400" s="13">
        <v>0</v>
      </c>
    </row>
    <row r="401" spans="1:21" s="84" customFormat="1" x14ac:dyDescent="0.2">
      <c r="A401" s="16"/>
      <c r="B401" s="16"/>
      <c r="C401" s="16"/>
      <c r="D401" s="17">
        <v>2023</v>
      </c>
      <c r="E401" s="18">
        <f>F401+G401+H401+I401</f>
        <v>0</v>
      </c>
      <c r="F401" s="18">
        <v>0</v>
      </c>
      <c r="G401" s="18">
        <v>0</v>
      </c>
      <c r="H401" s="18">
        <v>0</v>
      </c>
      <c r="I401" s="18">
        <v>0</v>
      </c>
      <c r="J401" s="7"/>
      <c r="K401" s="19"/>
      <c r="L401" s="19"/>
      <c r="M401" s="20"/>
      <c r="N401" s="72"/>
      <c r="O401" s="73"/>
      <c r="P401" s="30">
        <v>2023</v>
      </c>
      <c r="Q401" s="13">
        <f>SUM(R401:U401)</f>
        <v>0</v>
      </c>
      <c r="R401" s="13">
        <v>0</v>
      </c>
      <c r="S401" s="13">
        <v>0</v>
      </c>
      <c r="T401" s="13">
        <v>0</v>
      </c>
      <c r="U401" s="13">
        <v>0</v>
      </c>
    </row>
    <row r="402" spans="1:21" s="84" customFormat="1" ht="48" customHeight="1" x14ac:dyDescent="0.2">
      <c r="A402" s="16"/>
      <c r="B402" s="16"/>
      <c r="C402" s="16"/>
      <c r="D402" s="17">
        <v>2024</v>
      </c>
      <c r="E402" s="18">
        <f>F402+G402+H402+I402</f>
        <v>0</v>
      </c>
      <c r="F402" s="18">
        <v>0</v>
      </c>
      <c r="G402" s="18">
        <v>0</v>
      </c>
      <c r="H402" s="18">
        <v>0</v>
      </c>
      <c r="I402" s="18">
        <v>0</v>
      </c>
      <c r="J402" s="7"/>
      <c r="K402" s="19"/>
      <c r="L402" s="19"/>
      <c r="M402" s="20"/>
      <c r="N402" s="72"/>
      <c r="O402" s="73"/>
      <c r="P402" s="30">
        <v>2024</v>
      </c>
      <c r="Q402" s="13">
        <f>SUM(R402:U402)</f>
        <v>630</v>
      </c>
      <c r="R402" s="13">
        <v>0</v>
      </c>
      <c r="S402" s="13">
        <v>0</v>
      </c>
      <c r="T402" s="13">
        <v>0</v>
      </c>
      <c r="U402" s="13">
        <v>630</v>
      </c>
    </row>
    <row r="403" spans="1:21" s="84" customFormat="1" ht="64.5" customHeight="1" x14ac:dyDescent="0.2">
      <c r="A403" s="23"/>
      <c r="B403" s="23"/>
      <c r="C403" s="23"/>
      <c r="D403" s="17">
        <v>2025</v>
      </c>
      <c r="E403" s="18">
        <f>F403+G403+H403+I403</f>
        <v>0</v>
      </c>
      <c r="F403" s="18">
        <v>0</v>
      </c>
      <c r="G403" s="18">
        <v>0</v>
      </c>
      <c r="H403" s="18">
        <v>0</v>
      </c>
      <c r="I403" s="18">
        <v>0</v>
      </c>
      <c r="J403" s="24"/>
      <c r="K403" s="25"/>
      <c r="L403" s="25"/>
      <c r="M403" s="26"/>
      <c r="N403" s="74"/>
      <c r="O403" s="75"/>
      <c r="P403" s="86">
        <v>2025</v>
      </c>
      <c r="Q403" s="42">
        <f>SUM(R403:U403)</f>
        <v>0</v>
      </c>
      <c r="R403" s="13">
        <v>0</v>
      </c>
      <c r="S403" s="13">
        <v>0</v>
      </c>
      <c r="T403" s="13">
        <v>0</v>
      </c>
      <c r="U403" s="13">
        <v>0</v>
      </c>
    </row>
    <row r="404" spans="1:21" s="84" customFormat="1" ht="105.75" customHeight="1" x14ac:dyDescent="0.2">
      <c r="A404" s="83" t="s">
        <v>147</v>
      </c>
      <c r="B404" s="32" t="s">
        <v>390</v>
      </c>
      <c r="C404" s="34" t="s">
        <v>9</v>
      </c>
      <c r="D404" s="17" t="s">
        <v>3</v>
      </c>
      <c r="E404" s="18">
        <f>SUM(E405:E409)</f>
        <v>230000</v>
      </c>
      <c r="F404" s="18">
        <f>SUM(F405:F409)</f>
        <v>0</v>
      </c>
      <c r="G404" s="18">
        <f>SUM(G405:G409)</f>
        <v>0</v>
      </c>
      <c r="H404" s="18">
        <f>SUM(H405:H409)</f>
        <v>0</v>
      </c>
      <c r="I404" s="18">
        <f>SUM(I405:I409)</f>
        <v>230000</v>
      </c>
      <c r="J404" s="32" t="s">
        <v>244</v>
      </c>
      <c r="K404" s="34" t="s">
        <v>87</v>
      </c>
      <c r="L404" s="34" t="s">
        <v>91</v>
      </c>
      <c r="M404" s="35" t="s">
        <v>245</v>
      </c>
      <c r="N404" s="82" t="s">
        <v>391</v>
      </c>
      <c r="O404" s="71"/>
      <c r="P404" s="30" t="s">
        <v>3</v>
      </c>
      <c r="Q404" s="13">
        <f>SUM(Q405:Q409)</f>
        <v>46000</v>
      </c>
      <c r="R404" s="13">
        <f>SUM(R405:R409)</f>
        <v>0</v>
      </c>
      <c r="S404" s="13">
        <f>SUM(S405:S409)</f>
        <v>0</v>
      </c>
      <c r="T404" s="13">
        <f>SUM(T405:T409)</f>
        <v>0</v>
      </c>
      <c r="U404" s="13">
        <f>SUM(U405:U409)</f>
        <v>46000</v>
      </c>
    </row>
    <row r="405" spans="1:21" s="84" customFormat="1" ht="105.75" customHeight="1" x14ac:dyDescent="0.2">
      <c r="A405" s="16"/>
      <c r="B405" s="16"/>
      <c r="C405" s="16"/>
      <c r="D405" s="17">
        <v>2021</v>
      </c>
      <c r="E405" s="18">
        <f>SUM(F405:I405)</f>
        <v>46000</v>
      </c>
      <c r="F405" s="18">
        <v>0</v>
      </c>
      <c r="G405" s="18">
        <v>0</v>
      </c>
      <c r="H405" s="18">
        <v>0</v>
      </c>
      <c r="I405" s="18">
        <v>46000</v>
      </c>
      <c r="J405" s="7"/>
      <c r="K405" s="19"/>
      <c r="L405" s="19"/>
      <c r="M405" s="20"/>
      <c r="N405" s="72"/>
      <c r="O405" s="73"/>
      <c r="P405" s="30">
        <v>2021</v>
      </c>
      <c r="Q405" s="13">
        <f>SUM(R405:U405)</f>
        <v>46000</v>
      </c>
      <c r="R405" s="13">
        <v>0</v>
      </c>
      <c r="S405" s="13">
        <v>0</v>
      </c>
      <c r="T405" s="13">
        <v>0</v>
      </c>
      <c r="U405" s="13">
        <v>46000</v>
      </c>
    </row>
    <row r="406" spans="1:21" s="84" customFormat="1" ht="155.25" customHeight="1" x14ac:dyDescent="0.2">
      <c r="A406" s="16"/>
      <c r="B406" s="16"/>
      <c r="C406" s="16"/>
      <c r="D406" s="17">
        <v>2022</v>
      </c>
      <c r="E406" s="18">
        <f>SUM(F406:I406)</f>
        <v>46000</v>
      </c>
      <c r="F406" s="18">
        <v>0</v>
      </c>
      <c r="G406" s="18">
        <v>0</v>
      </c>
      <c r="H406" s="18">
        <v>0</v>
      </c>
      <c r="I406" s="18">
        <v>46000</v>
      </c>
      <c r="J406" s="7"/>
      <c r="K406" s="19"/>
      <c r="L406" s="19"/>
      <c r="M406" s="20"/>
      <c r="N406" s="72"/>
      <c r="O406" s="73"/>
      <c r="P406" s="30">
        <v>2022</v>
      </c>
      <c r="Q406" s="13">
        <f>SUM(R406:U406)</f>
        <v>0</v>
      </c>
      <c r="R406" s="85">
        <v>0</v>
      </c>
      <c r="S406" s="85">
        <v>0</v>
      </c>
      <c r="T406" s="85">
        <v>0</v>
      </c>
      <c r="U406" s="85">
        <v>0</v>
      </c>
    </row>
    <row r="407" spans="1:21" s="84" customFormat="1" ht="231.75" customHeight="1" x14ac:dyDescent="0.2">
      <c r="A407" s="16"/>
      <c r="B407" s="16"/>
      <c r="C407" s="16"/>
      <c r="D407" s="17">
        <v>2023</v>
      </c>
      <c r="E407" s="18">
        <f>SUM(F407:I407)</f>
        <v>46000</v>
      </c>
      <c r="F407" s="18">
        <v>0</v>
      </c>
      <c r="G407" s="18">
        <v>0</v>
      </c>
      <c r="H407" s="18">
        <v>0</v>
      </c>
      <c r="I407" s="18">
        <v>46000</v>
      </c>
      <c r="J407" s="7"/>
      <c r="K407" s="19"/>
      <c r="L407" s="19"/>
      <c r="M407" s="20"/>
      <c r="N407" s="72"/>
      <c r="O407" s="73"/>
      <c r="P407" s="30">
        <v>2023</v>
      </c>
      <c r="Q407" s="13">
        <f>SUM(R407:U407)</f>
        <v>0</v>
      </c>
      <c r="R407" s="85">
        <v>0</v>
      </c>
      <c r="S407" s="85">
        <v>0</v>
      </c>
      <c r="T407" s="85">
        <v>0</v>
      </c>
      <c r="U407" s="85">
        <v>0</v>
      </c>
    </row>
    <row r="408" spans="1:21" s="84" customFormat="1" ht="272.25" customHeight="1" x14ac:dyDescent="0.2">
      <c r="A408" s="16"/>
      <c r="B408" s="16"/>
      <c r="C408" s="16"/>
      <c r="D408" s="17">
        <v>2024</v>
      </c>
      <c r="E408" s="18">
        <f>SUM(F408:I408)</f>
        <v>46000</v>
      </c>
      <c r="F408" s="18">
        <v>0</v>
      </c>
      <c r="G408" s="18">
        <v>0</v>
      </c>
      <c r="H408" s="18">
        <v>0</v>
      </c>
      <c r="I408" s="18">
        <v>46000</v>
      </c>
      <c r="J408" s="7"/>
      <c r="K408" s="19"/>
      <c r="L408" s="19"/>
      <c r="M408" s="20"/>
      <c r="N408" s="72"/>
      <c r="O408" s="73"/>
      <c r="P408" s="30">
        <v>2024</v>
      </c>
      <c r="Q408" s="13">
        <f>SUM(R408:U408)</f>
        <v>0</v>
      </c>
      <c r="R408" s="85">
        <v>0</v>
      </c>
      <c r="S408" s="85">
        <v>0</v>
      </c>
      <c r="T408" s="85">
        <v>0</v>
      </c>
      <c r="U408" s="85">
        <v>0</v>
      </c>
    </row>
    <row r="409" spans="1:21" s="84" customFormat="1" ht="225.75" customHeight="1" x14ac:dyDescent="0.2">
      <c r="A409" s="16"/>
      <c r="B409" s="16"/>
      <c r="C409" s="16"/>
      <c r="D409" s="43">
        <v>2025</v>
      </c>
      <c r="E409" s="44">
        <f>SUM(F409:I409)</f>
        <v>46000</v>
      </c>
      <c r="F409" s="44">
        <v>0</v>
      </c>
      <c r="G409" s="44">
        <v>0</v>
      </c>
      <c r="H409" s="44">
        <v>0</v>
      </c>
      <c r="I409" s="44">
        <v>46000</v>
      </c>
      <c r="J409" s="7"/>
      <c r="K409" s="19"/>
      <c r="L409" s="19"/>
      <c r="M409" s="20"/>
      <c r="N409" s="74"/>
      <c r="O409" s="75"/>
      <c r="P409" s="86">
        <v>2025</v>
      </c>
      <c r="Q409" s="13">
        <f>SUM(R409:U409)</f>
        <v>0</v>
      </c>
      <c r="R409" s="85">
        <v>0</v>
      </c>
      <c r="S409" s="85">
        <v>0</v>
      </c>
      <c r="T409" s="85">
        <v>0</v>
      </c>
      <c r="U409" s="85">
        <v>0</v>
      </c>
    </row>
    <row r="410" spans="1:21" x14ac:dyDescent="0.2">
      <c r="A410" s="170" t="s">
        <v>77</v>
      </c>
      <c r="B410" s="171" t="s">
        <v>78</v>
      </c>
      <c r="C410" s="37"/>
      <c r="D410" s="37"/>
      <c r="E410" s="37"/>
      <c r="F410" s="37"/>
      <c r="G410" s="37"/>
      <c r="H410" s="37"/>
      <c r="I410" s="37"/>
      <c r="J410" s="37"/>
      <c r="K410" s="37"/>
      <c r="L410" s="37"/>
      <c r="M410" s="37"/>
      <c r="N410" s="169"/>
      <c r="O410" s="169"/>
      <c r="P410" s="169"/>
      <c r="Q410" s="169"/>
      <c r="R410" s="169"/>
      <c r="S410" s="169"/>
      <c r="T410" s="169"/>
      <c r="U410" s="169"/>
    </row>
    <row r="411" spans="1:21" s="15" customFormat="1" ht="41.25" customHeight="1" x14ac:dyDescent="0.2">
      <c r="A411" s="6" t="s">
        <v>79</v>
      </c>
      <c r="B411" s="7" t="s">
        <v>388</v>
      </c>
      <c r="C411" s="8" t="s">
        <v>9</v>
      </c>
      <c r="D411" s="9" t="s">
        <v>3</v>
      </c>
      <c r="E411" s="10">
        <f>SUM(E412:E416)</f>
        <v>600000</v>
      </c>
      <c r="F411" s="10">
        <f>SUM(F412:F416)</f>
        <v>0</v>
      </c>
      <c r="G411" s="10">
        <f>SUM(G412:G416)</f>
        <v>0</v>
      </c>
      <c r="H411" s="10">
        <f>SUM(H412:H416)</f>
        <v>0</v>
      </c>
      <c r="I411" s="10">
        <f>SUM(I412:I416)</f>
        <v>600000</v>
      </c>
      <c r="J411" s="7" t="s">
        <v>246</v>
      </c>
      <c r="K411" s="8" t="s">
        <v>83</v>
      </c>
      <c r="L411" s="8" t="s">
        <v>101</v>
      </c>
      <c r="M411" s="11" t="s">
        <v>80</v>
      </c>
      <c r="N411" s="57" t="s">
        <v>389</v>
      </c>
      <c r="O411" s="58"/>
      <c r="P411" s="30" t="s">
        <v>3</v>
      </c>
      <c r="Q411" s="13">
        <f>SUM(Q412:Q416)</f>
        <v>0</v>
      </c>
      <c r="R411" s="13">
        <f>SUM(R412:R416)</f>
        <v>0</v>
      </c>
      <c r="S411" s="13">
        <f>SUM(S412:S416)</f>
        <v>0</v>
      </c>
      <c r="T411" s="13">
        <f>SUM(T412:T416)</f>
        <v>0</v>
      </c>
      <c r="U411" s="13">
        <f>SUM(U412:U416)</f>
        <v>0</v>
      </c>
    </row>
    <row r="412" spans="1:21" s="15" customFormat="1" ht="41.25" customHeight="1" x14ac:dyDescent="0.2">
      <c r="A412" s="16"/>
      <c r="B412" s="16"/>
      <c r="C412" s="16"/>
      <c r="D412" s="17">
        <v>2021</v>
      </c>
      <c r="E412" s="18">
        <f>SUM(F412:I412)</f>
        <v>120000</v>
      </c>
      <c r="F412" s="18">
        <v>0</v>
      </c>
      <c r="G412" s="18">
        <v>0</v>
      </c>
      <c r="H412" s="18">
        <v>0</v>
      </c>
      <c r="I412" s="18">
        <v>120000</v>
      </c>
      <c r="J412" s="7"/>
      <c r="K412" s="19"/>
      <c r="L412" s="19"/>
      <c r="M412" s="20"/>
      <c r="N412" s="56"/>
      <c r="O412" s="59"/>
      <c r="P412" s="30">
        <v>2021</v>
      </c>
      <c r="Q412" s="13">
        <f>SUM(R412:U412)</f>
        <v>0</v>
      </c>
      <c r="R412" s="13">
        <v>0</v>
      </c>
      <c r="S412" s="13">
        <v>0</v>
      </c>
      <c r="T412" s="13">
        <v>0</v>
      </c>
      <c r="U412" s="13">
        <v>0</v>
      </c>
    </row>
    <row r="413" spans="1:21" s="15" customFormat="1" ht="41.25" customHeight="1" x14ac:dyDescent="0.2">
      <c r="A413" s="16"/>
      <c r="B413" s="16"/>
      <c r="C413" s="16"/>
      <c r="D413" s="17">
        <v>2022</v>
      </c>
      <c r="E413" s="18">
        <f>SUM(F413:I413)</f>
        <v>120000</v>
      </c>
      <c r="F413" s="18">
        <v>0</v>
      </c>
      <c r="G413" s="18">
        <v>0</v>
      </c>
      <c r="H413" s="18">
        <v>0</v>
      </c>
      <c r="I413" s="18">
        <v>120000</v>
      </c>
      <c r="J413" s="7"/>
      <c r="K413" s="19"/>
      <c r="L413" s="19"/>
      <c r="M413" s="20"/>
      <c r="N413" s="56"/>
      <c r="O413" s="59"/>
      <c r="P413" s="30">
        <v>2022</v>
      </c>
      <c r="Q413" s="13">
        <f>SUM(R413:U413)</f>
        <v>0</v>
      </c>
      <c r="R413" s="13">
        <v>0</v>
      </c>
      <c r="S413" s="13">
        <v>0</v>
      </c>
      <c r="T413" s="13">
        <v>0</v>
      </c>
      <c r="U413" s="13">
        <v>0</v>
      </c>
    </row>
    <row r="414" spans="1:21" s="15" customFormat="1" ht="41.25" customHeight="1" x14ac:dyDescent="0.2">
      <c r="A414" s="16"/>
      <c r="B414" s="16"/>
      <c r="C414" s="16"/>
      <c r="D414" s="17">
        <v>2023</v>
      </c>
      <c r="E414" s="18">
        <f>SUM(F414:I414)</f>
        <v>120000</v>
      </c>
      <c r="F414" s="18">
        <v>0</v>
      </c>
      <c r="G414" s="18">
        <v>0</v>
      </c>
      <c r="H414" s="18">
        <v>0</v>
      </c>
      <c r="I414" s="18">
        <v>120000</v>
      </c>
      <c r="J414" s="7"/>
      <c r="K414" s="19"/>
      <c r="L414" s="19"/>
      <c r="M414" s="20"/>
      <c r="N414" s="56"/>
      <c r="O414" s="59"/>
      <c r="P414" s="30">
        <v>2023</v>
      </c>
      <c r="Q414" s="13">
        <f>SUM(R414:U414)</f>
        <v>0</v>
      </c>
      <c r="R414" s="13">
        <v>0</v>
      </c>
      <c r="S414" s="13">
        <v>0</v>
      </c>
      <c r="T414" s="13">
        <v>0</v>
      </c>
      <c r="U414" s="13">
        <v>0</v>
      </c>
    </row>
    <row r="415" spans="1:21" s="15" customFormat="1" ht="41.25" customHeight="1" x14ac:dyDescent="0.2">
      <c r="A415" s="16"/>
      <c r="B415" s="16"/>
      <c r="C415" s="16"/>
      <c r="D415" s="17">
        <v>2024</v>
      </c>
      <c r="E415" s="18">
        <f>SUM(F415:I415)</f>
        <v>120000</v>
      </c>
      <c r="F415" s="18">
        <v>0</v>
      </c>
      <c r="G415" s="18">
        <v>0</v>
      </c>
      <c r="H415" s="18">
        <v>0</v>
      </c>
      <c r="I415" s="18">
        <v>120000</v>
      </c>
      <c r="J415" s="7"/>
      <c r="K415" s="19"/>
      <c r="L415" s="19"/>
      <c r="M415" s="20"/>
      <c r="N415" s="56"/>
      <c r="O415" s="59"/>
      <c r="P415" s="30">
        <v>2024</v>
      </c>
      <c r="Q415" s="13">
        <f>SUM(R415:U415)</f>
        <v>0</v>
      </c>
      <c r="R415" s="13">
        <v>0</v>
      </c>
      <c r="S415" s="13">
        <v>0</v>
      </c>
      <c r="T415" s="13">
        <v>0</v>
      </c>
      <c r="U415" s="13">
        <v>0</v>
      </c>
    </row>
    <row r="416" spans="1:21" s="15" customFormat="1" ht="41.25" customHeight="1" x14ac:dyDescent="0.2">
      <c r="A416" s="23"/>
      <c r="B416" s="23"/>
      <c r="C416" s="23"/>
      <c r="D416" s="17">
        <v>2025</v>
      </c>
      <c r="E416" s="18">
        <f>SUM(F416:I416)</f>
        <v>120000</v>
      </c>
      <c r="F416" s="18">
        <v>0</v>
      </c>
      <c r="G416" s="18">
        <v>0</v>
      </c>
      <c r="H416" s="18">
        <v>0</v>
      </c>
      <c r="I416" s="18">
        <v>120000</v>
      </c>
      <c r="J416" s="24"/>
      <c r="K416" s="25"/>
      <c r="L416" s="25"/>
      <c r="M416" s="26"/>
      <c r="N416" s="52"/>
      <c r="O416" s="61"/>
      <c r="P416" s="30">
        <v>2025</v>
      </c>
      <c r="Q416" s="13">
        <f>SUM(R416:U416)</f>
        <v>0</v>
      </c>
      <c r="R416" s="13">
        <v>0</v>
      </c>
      <c r="S416" s="13">
        <v>0</v>
      </c>
      <c r="T416" s="13">
        <v>0</v>
      </c>
      <c r="U416" s="13">
        <v>0</v>
      </c>
    </row>
    <row r="417" spans="1:21" s="15" customFormat="1" ht="14.25" customHeight="1" x14ac:dyDescent="0.2">
      <c r="A417" s="27" t="s">
        <v>81</v>
      </c>
      <c r="B417" s="32" t="s">
        <v>387</v>
      </c>
      <c r="C417" s="34" t="s">
        <v>9</v>
      </c>
      <c r="D417" s="17" t="s">
        <v>3</v>
      </c>
      <c r="E417" s="18">
        <f>SUM(E418:E422)</f>
        <v>1394.2</v>
      </c>
      <c r="F417" s="18">
        <f>SUM(F418:F422)</f>
        <v>1394.2</v>
      </c>
      <c r="G417" s="18">
        <f>SUM(G418:G422)</f>
        <v>0</v>
      </c>
      <c r="H417" s="18">
        <f>SUM(H418:H422)</f>
        <v>0</v>
      </c>
      <c r="I417" s="18">
        <v>0</v>
      </c>
      <c r="J417" s="32" t="s">
        <v>247</v>
      </c>
      <c r="K417" s="34" t="s">
        <v>102</v>
      </c>
      <c r="L417" s="34" t="s">
        <v>101</v>
      </c>
      <c r="M417" s="35" t="s">
        <v>248</v>
      </c>
      <c r="N417" s="57" t="s">
        <v>386</v>
      </c>
      <c r="O417" s="58"/>
      <c r="P417" s="30" t="s">
        <v>3</v>
      </c>
      <c r="Q417" s="13">
        <f>SUM(Q418:Q422)</f>
        <v>624.20000000000005</v>
      </c>
      <c r="R417" s="13">
        <f>SUM(R418:R422)</f>
        <v>624.20000000000005</v>
      </c>
      <c r="S417" s="13">
        <f>SUM(S418:S422)</f>
        <v>0</v>
      </c>
      <c r="T417" s="13">
        <f>SUM(T418:T422)</f>
        <v>0</v>
      </c>
      <c r="U417" s="13">
        <f>SUM(U418:U422)</f>
        <v>0</v>
      </c>
    </row>
    <row r="418" spans="1:21" s="15" customFormat="1" x14ac:dyDescent="0.2">
      <c r="A418" s="16"/>
      <c r="B418" s="16"/>
      <c r="C418" s="16"/>
      <c r="D418" s="17">
        <v>2021</v>
      </c>
      <c r="E418" s="18">
        <f>SUM(F418:I418)</f>
        <v>624.20000000000005</v>
      </c>
      <c r="F418" s="18">
        <v>624.20000000000005</v>
      </c>
      <c r="G418" s="18">
        <v>0</v>
      </c>
      <c r="H418" s="18">
        <v>0</v>
      </c>
      <c r="I418" s="18">
        <v>0</v>
      </c>
      <c r="J418" s="7"/>
      <c r="K418" s="19"/>
      <c r="L418" s="19"/>
      <c r="M418" s="20"/>
      <c r="N418" s="56"/>
      <c r="O418" s="59"/>
      <c r="P418" s="30">
        <v>2021</v>
      </c>
      <c r="Q418" s="13">
        <f>SUM(R418:U418)</f>
        <v>624.20000000000005</v>
      </c>
      <c r="R418" s="21">
        <v>624.20000000000005</v>
      </c>
      <c r="S418" s="21">
        <v>0</v>
      </c>
      <c r="T418" s="21">
        <v>0</v>
      </c>
      <c r="U418" s="22">
        <v>0</v>
      </c>
    </row>
    <row r="419" spans="1:21" s="15" customFormat="1" x14ac:dyDescent="0.2">
      <c r="A419" s="16"/>
      <c r="B419" s="16"/>
      <c r="C419" s="16"/>
      <c r="D419" s="17">
        <v>2022</v>
      </c>
      <c r="E419" s="18">
        <f>SUM(F419:I419)</f>
        <v>770</v>
      </c>
      <c r="F419" s="18">
        <v>770</v>
      </c>
      <c r="G419" s="18">
        <v>0</v>
      </c>
      <c r="H419" s="18">
        <v>0</v>
      </c>
      <c r="I419" s="18">
        <v>0</v>
      </c>
      <c r="J419" s="7"/>
      <c r="K419" s="19"/>
      <c r="L419" s="19"/>
      <c r="M419" s="20"/>
      <c r="N419" s="56"/>
      <c r="O419" s="59"/>
      <c r="P419" s="30">
        <v>2022</v>
      </c>
      <c r="Q419" s="13">
        <f>SUM(R419:U419)</f>
        <v>0</v>
      </c>
      <c r="R419" s="13">
        <v>0</v>
      </c>
      <c r="S419" s="13">
        <v>0</v>
      </c>
      <c r="T419" s="13">
        <v>0</v>
      </c>
      <c r="U419" s="13">
        <v>0</v>
      </c>
    </row>
    <row r="420" spans="1:21" s="15" customFormat="1" ht="45" customHeight="1" x14ac:dyDescent="0.2">
      <c r="A420" s="16"/>
      <c r="B420" s="16"/>
      <c r="C420" s="16"/>
      <c r="D420" s="17">
        <v>2023</v>
      </c>
      <c r="E420" s="18">
        <f>SUM(F420:I420)</f>
        <v>0</v>
      </c>
      <c r="F420" s="18">
        <v>0</v>
      </c>
      <c r="G420" s="18">
        <v>0</v>
      </c>
      <c r="H420" s="18">
        <v>0</v>
      </c>
      <c r="I420" s="18">
        <v>0</v>
      </c>
      <c r="J420" s="7"/>
      <c r="K420" s="19"/>
      <c r="L420" s="19"/>
      <c r="M420" s="20"/>
      <c r="N420" s="56"/>
      <c r="O420" s="59"/>
      <c r="P420" s="30">
        <v>2023</v>
      </c>
      <c r="Q420" s="13">
        <f>SUM(R420:U420)</f>
        <v>0</v>
      </c>
      <c r="R420" s="13">
        <v>0</v>
      </c>
      <c r="S420" s="13">
        <v>0</v>
      </c>
      <c r="T420" s="13">
        <v>0</v>
      </c>
      <c r="U420" s="13">
        <v>0</v>
      </c>
    </row>
    <row r="421" spans="1:21" s="15" customFormat="1" ht="35.25" customHeight="1" x14ac:dyDescent="0.2">
      <c r="A421" s="16"/>
      <c r="B421" s="16"/>
      <c r="C421" s="16"/>
      <c r="D421" s="17">
        <v>2024</v>
      </c>
      <c r="E421" s="18">
        <f>SUM(F421:I421)</f>
        <v>0</v>
      </c>
      <c r="F421" s="18">
        <v>0</v>
      </c>
      <c r="G421" s="18">
        <v>0</v>
      </c>
      <c r="H421" s="18">
        <v>0</v>
      </c>
      <c r="I421" s="18">
        <v>0</v>
      </c>
      <c r="J421" s="7"/>
      <c r="K421" s="19"/>
      <c r="L421" s="19"/>
      <c r="M421" s="20"/>
      <c r="N421" s="56"/>
      <c r="O421" s="59"/>
      <c r="P421" s="30">
        <v>2024</v>
      </c>
      <c r="Q421" s="13">
        <f>SUM(R421:U421)</f>
        <v>0</v>
      </c>
      <c r="R421" s="13">
        <v>0</v>
      </c>
      <c r="S421" s="13">
        <v>0</v>
      </c>
      <c r="T421" s="13">
        <v>0</v>
      </c>
      <c r="U421" s="13">
        <v>0</v>
      </c>
    </row>
    <row r="422" spans="1:21" s="15" customFormat="1" ht="27" customHeight="1" x14ac:dyDescent="0.2">
      <c r="A422" s="23"/>
      <c r="B422" s="23"/>
      <c r="C422" s="23"/>
      <c r="D422" s="17">
        <v>2025</v>
      </c>
      <c r="E422" s="18">
        <f>SUM(F422:I422)</f>
        <v>0</v>
      </c>
      <c r="F422" s="18">
        <v>0</v>
      </c>
      <c r="G422" s="18">
        <v>0</v>
      </c>
      <c r="H422" s="18">
        <v>0</v>
      </c>
      <c r="I422" s="18">
        <v>0</v>
      </c>
      <c r="J422" s="24"/>
      <c r="K422" s="25"/>
      <c r="L422" s="25"/>
      <c r="M422" s="26"/>
      <c r="N422" s="52"/>
      <c r="O422" s="61"/>
      <c r="P422" s="30">
        <v>2025</v>
      </c>
      <c r="Q422" s="13">
        <f>SUM(R422:U422)</f>
        <v>0</v>
      </c>
      <c r="R422" s="13">
        <v>0</v>
      </c>
      <c r="S422" s="13">
        <v>0</v>
      </c>
      <c r="T422" s="13">
        <v>0</v>
      </c>
      <c r="U422" s="13">
        <v>0</v>
      </c>
    </row>
    <row r="423" spans="1:21" s="5" customFormat="1" ht="27.75" customHeight="1" x14ac:dyDescent="0.2">
      <c r="A423" s="27" t="s">
        <v>82</v>
      </c>
      <c r="B423" s="32" t="s">
        <v>385</v>
      </c>
      <c r="C423" s="34" t="s">
        <v>15</v>
      </c>
      <c r="D423" s="17" t="s">
        <v>3</v>
      </c>
      <c r="E423" s="18">
        <f>SUM(E424:E428)</f>
        <v>0</v>
      </c>
      <c r="F423" s="18">
        <f>SUM(F424:F428)</f>
        <v>0</v>
      </c>
      <c r="G423" s="18">
        <f>SUM(G424:G428)</f>
        <v>0</v>
      </c>
      <c r="H423" s="18">
        <f>SUM(H424:H428)</f>
        <v>0</v>
      </c>
      <c r="I423" s="18">
        <v>0</v>
      </c>
      <c r="J423" s="32" t="s">
        <v>249</v>
      </c>
      <c r="K423" s="34" t="s">
        <v>149</v>
      </c>
      <c r="L423" s="34" t="s">
        <v>150</v>
      </c>
      <c r="M423" s="35" t="s">
        <v>250</v>
      </c>
      <c r="N423" s="57" t="s">
        <v>386</v>
      </c>
      <c r="O423" s="58"/>
      <c r="P423" s="30" t="s">
        <v>3</v>
      </c>
      <c r="Q423" s="13">
        <f>SUM(Q424:Q428)</f>
        <v>0</v>
      </c>
      <c r="R423" s="13">
        <f>SUM(R424:R428)</f>
        <v>0</v>
      </c>
      <c r="S423" s="13">
        <f>SUM(S424:S428)</f>
        <v>0</v>
      </c>
      <c r="T423" s="13">
        <f>SUM(T424:T428)</f>
        <v>0</v>
      </c>
      <c r="U423" s="13">
        <f>SUM(U424:U428)</f>
        <v>0</v>
      </c>
    </row>
    <row r="424" spans="1:21" s="5" customFormat="1" ht="27.75" customHeight="1" x14ac:dyDescent="0.2">
      <c r="A424" s="16"/>
      <c r="B424" s="16"/>
      <c r="C424" s="16"/>
      <c r="D424" s="17">
        <v>2021</v>
      </c>
      <c r="E424" s="18">
        <f>SUM(F424:I424)</f>
        <v>0</v>
      </c>
      <c r="F424" s="18">
        <v>0</v>
      </c>
      <c r="G424" s="18">
        <v>0</v>
      </c>
      <c r="H424" s="18">
        <v>0</v>
      </c>
      <c r="I424" s="18">
        <v>0</v>
      </c>
      <c r="J424" s="7"/>
      <c r="K424" s="19"/>
      <c r="L424" s="19"/>
      <c r="M424" s="20"/>
      <c r="N424" s="56"/>
      <c r="O424" s="59"/>
      <c r="P424" s="30">
        <v>2021</v>
      </c>
      <c r="Q424" s="13">
        <f>SUM(R424:U424)</f>
        <v>0</v>
      </c>
      <c r="R424" s="13">
        <v>0</v>
      </c>
      <c r="S424" s="13">
        <f>SUM(T424:V424)</f>
        <v>0</v>
      </c>
      <c r="T424" s="13">
        <f>SUM(U424:W424)</f>
        <v>0</v>
      </c>
      <c r="U424" s="22">
        <v>0</v>
      </c>
    </row>
    <row r="425" spans="1:21" s="5" customFormat="1" ht="27.75" customHeight="1" x14ac:dyDescent="0.2">
      <c r="A425" s="16"/>
      <c r="B425" s="16"/>
      <c r="C425" s="16"/>
      <c r="D425" s="17">
        <v>2022</v>
      </c>
      <c r="E425" s="18">
        <f>SUM(F425:I425)</f>
        <v>0</v>
      </c>
      <c r="F425" s="18">
        <v>0</v>
      </c>
      <c r="G425" s="18">
        <v>0</v>
      </c>
      <c r="H425" s="18">
        <v>0</v>
      </c>
      <c r="I425" s="18">
        <v>0</v>
      </c>
      <c r="J425" s="7"/>
      <c r="K425" s="19"/>
      <c r="L425" s="19"/>
      <c r="M425" s="20"/>
      <c r="N425" s="56"/>
      <c r="O425" s="59"/>
      <c r="P425" s="30">
        <v>2022</v>
      </c>
      <c r="Q425" s="13">
        <f>SUM(R425:U425)</f>
        <v>0</v>
      </c>
      <c r="R425" s="13">
        <v>0</v>
      </c>
      <c r="S425" s="13">
        <v>0</v>
      </c>
      <c r="T425" s="13">
        <v>0</v>
      </c>
      <c r="U425" s="13">
        <v>0</v>
      </c>
    </row>
    <row r="426" spans="1:21" s="5" customFormat="1" ht="27.75" customHeight="1" x14ac:dyDescent="0.2">
      <c r="A426" s="16"/>
      <c r="B426" s="16"/>
      <c r="C426" s="16"/>
      <c r="D426" s="17">
        <v>2023</v>
      </c>
      <c r="E426" s="18">
        <f>SUM(F426:I426)</f>
        <v>0</v>
      </c>
      <c r="F426" s="18">
        <v>0</v>
      </c>
      <c r="G426" s="18">
        <v>0</v>
      </c>
      <c r="H426" s="18">
        <v>0</v>
      </c>
      <c r="I426" s="18">
        <v>0</v>
      </c>
      <c r="J426" s="7"/>
      <c r="K426" s="19"/>
      <c r="L426" s="19"/>
      <c r="M426" s="20"/>
      <c r="N426" s="56"/>
      <c r="O426" s="59"/>
      <c r="P426" s="30">
        <v>2023</v>
      </c>
      <c r="Q426" s="13">
        <f>SUM(R426:U426)</f>
        <v>0</v>
      </c>
      <c r="R426" s="13">
        <v>0</v>
      </c>
      <c r="S426" s="13">
        <v>0</v>
      </c>
      <c r="T426" s="13">
        <v>0</v>
      </c>
      <c r="U426" s="13">
        <v>0</v>
      </c>
    </row>
    <row r="427" spans="1:21" s="5" customFormat="1" ht="27.75" customHeight="1" x14ac:dyDescent="0.2">
      <c r="A427" s="16"/>
      <c r="B427" s="16"/>
      <c r="C427" s="16"/>
      <c r="D427" s="17">
        <v>2024</v>
      </c>
      <c r="E427" s="18">
        <f>SUM(F427:I427)</f>
        <v>0</v>
      </c>
      <c r="F427" s="18">
        <v>0</v>
      </c>
      <c r="G427" s="18">
        <v>0</v>
      </c>
      <c r="H427" s="18">
        <v>0</v>
      </c>
      <c r="I427" s="18">
        <v>0</v>
      </c>
      <c r="J427" s="7"/>
      <c r="K427" s="19"/>
      <c r="L427" s="19"/>
      <c r="M427" s="20"/>
      <c r="N427" s="56"/>
      <c r="O427" s="59"/>
      <c r="P427" s="30">
        <v>2024</v>
      </c>
      <c r="Q427" s="13">
        <f>SUM(R427:U427)</f>
        <v>0</v>
      </c>
      <c r="R427" s="13">
        <v>0</v>
      </c>
      <c r="S427" s="13">
        <v>0</v>
      </c>
      <c r="T427" s="13">
        <v>0</v>
      </c>
      <c r="U427" s="13">
        <v>0</v>
      </c>
    </row>
    <row r="428" spans="1:21" s="5" customFormat="1" ht="24" customHeight="1" x14ac:dyDescent="0.2">
      <c r="A428" s="23"/>
      <c r="B428" s="23"/>
      <c r="C428" s="23"/>
      <c r="D428" s="17">
        <v>2025</v>
      </c>
      <c r="E428" s="18">
        <f>SUM(F428:I428)</f>
        <v>0</v>
      </c>
      <c r="F428" s="18">
        <v>0</v>
      </c>
      <c r="G428" s="18">
        <v>0</v>
      </c>
      <c r="H428" s="18">
        <v>0</v>
      </c>
      <c r="I428" s="18">
        <v>0</v>
      </c>
      <c r="J428" s="24"/>
      <c r="K428" s="25"/>
      <c r="L428" s="25"/>
      <c r="M428" s="26"/>
      <c r="N428" s="52"/>
      <c r="O428" s="61"/>
      <c r="P428" s="30">
        <v>2025</v>
      </c>
      <c r="Q428" s="13">
        <f>SUM(R428:U428)</f>
        <v>0</v>
      </c>
      <c r="R428" s="13">
        <v>0</v>
      </c>
      <c r="S428" s="13">
        <v>0</v>
      </c>
      <c r="T428" s="13">
        <v>0</v>
      </c>
      <c r="U428" s="13">
        <v>0</v>
      </c>
    </row>
    <row r="429" spans="1:21" x14ac:dyDescent="0.2">
      <c r="A429" s="2"/>
      <c r="D429" s="2"/>
      <c r="E429" s="2"/>
      <c r="F429" s="2"/>
      <c r="G429" s="2"/>
      <c r="H429" s="2"/>
      <c r="I429" s="2"/>
      <c r="J429" s="2"/>
      <c r="K429" s="2"/>
      <c r="L429" s="2"/>
      <c r="M429" s="2"/>
      <c r="N429" s="2"/>
      <c r="O429" s="2"/>
      <c r="P429" s="2"/>
      <c r="Q429" s="3"/>
      <c r="R429" s="3"/>
      <c r="S429" s="3"/>
      <c r="T429" s="3"/>
      <c r="U429" s="3"/>
    </row>
    <row r="430" spans="1:21" x14ac:dyDescent="0.2">
      <c r="A430" s="2"/>
      <c r="D430" s="2"/>
      <c r="E430" s="2"/>
      <c r="F430" s="2"/>
      <c r="G430" s="2"/>
      <c r="H430" s="2"/>
      <c r="I430" s="2"/>
      <c r="J430" s="2"/>
      <c r="K430" s="2"/>
      <c r="L430" s="2"/>
      <c r="M430" s="2"/>
      <c r="N430" s="2"/>
      <c r="O430" s="2"/>
      <c r="P430" s="2"/>
      <c r="Q430" s="3"/>
      <c r="R430" s="3"/>
      <c r="S430" s="3"/>
      <c r="T430" s="3"/>
      <c r="U430" s="3"/>
    </row>
    <row r="431" spans="1:21" x14ac:dyDescent="0.2">
      <c r="A431" s="2"/>
      <c r="D431" s="2"/>
      <c r="E431" s="2"/>
      <c r="F431" s="2"/>
      <c r="G431" s="2"/>
      <c r="H431" s="2"/>
      <c r="I431" s="2"/>
      <c r="J431" s="2"/>
      <c r="K431" s="2"/>
      <c r="L431" s="2"/>
      <c r="M431" s="2"/>
      <c r="N431" s="2"/>
      <c r="O431" s="2"/>
      <c r="P431" s="2"/>
      <c r="Q431" s="3"/>
      <c r="R431" s="3"/>
      <c r="S431" s="3"/>
      <c r="T431" s="3"/>
      <c r="U431" s="3"/>
    </row>
    <row r="432" spans="1:21" x14ac:dyDescent="0.2">
      <c r="A432" s="2"/>
    </row>
    <row r="435" spans="7:10" ht="22.5" customHeight="1" x14ac:dyDescent="0.2">
      <c r="G435" s="191"/>
      <c r="H435" s="191"/>
      <c r="I435" s="191"/>
      <c r="J435" s="191"/>
    </row>
    <row r="436" spans="7:10" ht="28.5" customHeight="1" x14ac:dyDescent="0.2">
      <c r="G436" s="191"/>
      <c r="H436" s="191"/>
      <c r="I436" s="192"/>
      <c r="J436" s="191"/>
    </row>
  </sheetData>
  <mergeCells count="573">
    <mergeCell ref="M2:U2"/>
    <mergeCell ref="A3:U3"/>
    <mergeCell ref="A4:A5"/>
    <mergeCell ref="B4:B5"/>
    <mergeCell ref="C4:C5"/>
    <mergeCell ref="D4:I4"/>
    <mergeCell ref="J4:J5"/>
    <mergeCell ref="K4:K5"/>
    <mergeCell ref="L4:L5"/>
    <mergeCell ref="M4:M5"/>
    <mergeCell ref="N4:O5"/>
    <mergeCell ref="P4:U4"/>
    <mergeCell ref="A20:A25"/>
    <mergeCell ref="B20:B25"/>
    <mergeCell ref="C20:C25"/>
    <mergeCell ref="J20:J25"/>
    <mergeCell ref="K20:K25"/>
    <mergeCell ref="L20:L25"/>
    <mergeCell ref="M20:M25"/>
    <mergeCell ref="M6:M11"/>
    <mergeCell ref="A12:A17"/>
    <mergeCell ref="B12:B17"/>
    <mergeCell ref="C12:C17"/>
    <mergeCell ref="J12:J17"/>
    <mergeCell ref="K12:K17"/>
    <mergeCell ref="L12:L17"/>
    <mergeCell ref="M12:M17"/>
    <mergeCell ref="A6:A11"/>
    <mergeCell ref="B6:B11"/>
    <mergeCell ref="C6:C11"/>
    <mergeCell ref="J6:J11"/>
    <mergeCell ref="K6:K11"/>
    <mergeCell ref="L6:L11"/>
    <mergeCell ref="B19:U19"/>
    <mergeCell ref="N6:O11"/>
    <mergeCell ref="N12:O17"/>
    <mergeCell ref="A39:A44"/>
    <mergeCell ref="B39:B44"/>
    <mergeCell ref="C39:C44"/>
    <mergeCell ref="J39:J44"/>
    <mergeCell ref="K39:K44"/>
    <mergeCell ref="L39:L44"/>
    <mergeCell ref="M39:M44"/>
    <mergeCell ref="M26:M31"/>
    <mergeCell ref="A32:A37"/>
    <mergeCell ref="B32:B37"/>
    <mergeCell ref="C32:C37"/>
    <mergeCell ref="J32:J37"/>
    <mergeCell ref="K32:K37"/>
    <mergeCell ref="L32:L37"/>
    <mergeCell ref="M32:M37"/>
    <mergeCell ref="A26:A31"/>
    <mergeCell ref="B26:B31"/>
    <mergeCell ref="C26:C31"/>
    <mergeCell ref="J26:J31"/>
    <mergeCell ref="K26:K31"/>
    <mergeCell ref="L26:L31"/>
    <mergeCell ref="B38:U38"/>
    <mergeCell ref="A58:A63"/>
    <mergeCell ref="B58:B63"/>
    <mergeCell ref="C58:C63"/>
    <mergeCell ref="J58:J63"/>
    <mergeCell ref="K58:K63"/>
    <mergeCell ref="L58:L63"/>
    <mergeCell ref="M58:M63"/>
    <mergeCell ref="M45:M50"/>
    <mergeCell ref="A51:A56"/>
    <mergeCell ref="B51:B56"/>
    <mergeCell ref="C51:C56"/>
    <mergeCell ref="J51:J56"/>
    <mergeCell ref="K51:K56"/>
    <mergeCell ref="L51:L56"/>
    <mergeCell ref="M51:M56"/>
    <mergeCell ref="A45:A50"/>
    <mergeCell ref="B45:B50"/>
    <mergeCell ref="C45:C50"/>
    <mergeCell ref="J45:J50"/>
    <mergeCell ref="K45:K50"/>
    <mergeCell ref="L45:L50"/>
    <mergeCell ref="A70:A75"/>
    <mergeCell ref="B70:B75"/>
    <mergeCell ref="C70:C75"/>
    <mergeCell ref="J70:J75"/>
    <mergeCell ref="K70:K75"/>
    <mergeCell ref="L70:L75"/>
    <mergeCell ref="M70:M75"/>
    <mergeCell ref="A64:A69"/>
    <mergeCell ref="B64:B69"/>
    <mergeCell ref="C64:C69"/>
    <mergeCell ref="J64:J69"/>
    <mergeCell ref="K64:K69"/>
    <mergeCell ref="L64:L69"/>
    <mergeCell ref="A82:A87"/>
    <mergeCell ref="B82:B87"/>
    <mergeCell ref="C82:C87"/>
    <mergeCell ref="J82:J87"/>
    <mergeCell ref="K82:K87"/>
    <mergeCell ref="L82:L87"/>
    <mergeCell ref="M82:M87"/>
    <mergeCell ref="A76:A81"/>
    <mergeCell ref="B76:B81"/>
    <mergeCell ref="C76:C81"/>
    <mergeCell ref="J76:J81"/>
    <mergeCell ref="K76:K81"/>
    <mergeCell ref="L76:L81"/>
    <mergeCell ref="A94:A99"/>
    <mergeCell ref="B94:B99"/>
    <mergeCell ref="C94:C99"/>
    <mergeCell ref="J94:J99"/>
    <mergeCell ref="K94:K99"/>
    <mergeCell ref="L94:L99"/>
    <mergeCell ref="M94:M99"/>
    <mergeCell ref="A88:A93"/>
    <mergeCell ref="B88:B93"/>
    <mergeCell ref="C88:C93"/>
    <mergeCell ref="J88:J93"/>
    <mergeCell ref="K88:K93"/>
    <mergeCell ref="L88:L93"/>
    <mergeCell ref="A118:A123"/>
    <mergeCell ref="B118:B123"/>
    <mergeCell ref="C118:C123"/>
    <mergeCell ref="J118:J123"/>
    <mergeCell ref="K118:K123"/>
    <mergeCell ref="L118:L123"/>
    <mergeCell ref="M118:M123"/>
    <mergeCell ref="A100:A105"/>
    <mergeCell ref="B100:B105"/>
    <mergeCell ref="C100:C105"/>
    <mergeCell ref="J100:J105"/>
    <mergeCell ref="K100:K105"/>
    <mergeCell ref="L100:L105"/>
    <mergeCell ref="A106:A111"/>
    <mergeCell ref="B106:B111"/>
    <mergeCell ref="C106:C111"/>
    <mergeCell ref="J106:J111"/>
    <mergeCell ref="K106:K111"/>
    <mergeCell ref="L106:L111"/>
    <mergeCell ref="M106:M111"/>
    <mergeCell ref="A112:A117"/>
    <mergeCell ref="B112:B117"/>
    <mergeCell ref="C112:C117"/>
    <mergeCell ref="J112:J117"/>
    <mergeCell ref="A130:A135"/>
    <mergeCell ref="B130:B135"/>
    <mergeCell ref="C130:C135"/>
    <mergeCell ref="J130:J135"/>
    <mergeCell ref="K130:K135"/>
    <mergeCell ref="L130:L135"/>
    <mergeCell ref="M130:M135"/>
    <mergeCell ref="A124:A129"/>
    <mergeCell ref="B124:B129"/>
    <mergeCell ref="C124:C129"/>
    <mergeCell ref="J124:J129"/>
    <mergeCell ref="K124:K129"/>
    <mergeCell ref="L124:L129"/>
    <mergeCell ref="M124:M129"/>
    <mergeCell ref="A142:A147"/>
    <mergeCell ref="B142:B147"/>
    <mergeCell ref="C142:C147"/>
    <mergeCell ref="J142:J147"/>
    <mergeCell ref="K142:K147"/>
    <mergeCell ref="L142:L147"/>
    <mergeCell ref="M142:M147"/>
    <mergeCell ref="A136:A141"/>
    <mergeCell ref="B136:B141"/>
    <mergeCell ref="C136:C141"/>
    <mergeCell ref="J136:J141"/>
    <mergeCell ref="K136:K141"/>
    <mergeCell ref="L136:L141"/>
    <mergeCell ref="M136:M141"/>
    <mergeCell ref="A156:A161"/>
    <mergeCell ref="B156:B161"/>
    <mergeCell ref="C156:C161"/>
    <mergeCell ref="J156:J161"/>
    <mergeCell ref="K156:K161"/>
    <mergeCell ref="L156:L161"/>
    <mergeCell ref="M156:M161"/>
    <mergeCell ref="A148:A153"/>
    <mergeCell ref="B148:B153"/>
    <mergeCell ref="C148:C153"/>
    <mergeCell ref="J148:J153"/>
    <mergeCell ref="K148:K153"/>
    <mergeCell ref="L148:L153"/>
    <mergeCell ref="M148:M153"/>
    <mergeCell ref="A168:A173"/>
    <mergeCell ref="B168:B173"/>
    <mergeCell ref="C168:C173"/>
    <mergeCell ref="J168:J173"/>
    <mergeCell ref="K168:K173"/>
    <mergeCell ref="L168:L173"/>
    <mergeCell ref="M168:M173"/>
    <mergeCell ref="A162:A167"/>
    <mergeCell ref="B162:B167"/>
    <mergeCell ref="C162:C167"/>
    <mergeCell ref="J162:J167"/>
    <mergeCell ref="K162:K167"/>
    <mergeCell ref="L162:L167"/>
    <mergeCell ref="A180:A185"/>
    <mergeCell ref="B180:B185"/>
    <mergeCell ref="C180:C185"/>
    <mergeCell ref="J180:J185"/>
    <mergeCell ref="K180:K185"/>
    <mergeCell ref="L180:L185"/>
    <mergeCell ref="M180:M185"/>
    <mergeCell ref="A174:A179"/>
    <mergeCell ref="B174:B179"/>
    <mergeCell ref="C174:C179"/>
    <mergeCell ref="J174:J179"/>
    <mergeCell ref="K174:K179"/>
    <mergeCell ref="L174:L179"/>
    <mergeCell ref="A192:A197"/>
    <mergeCell ref="B192:B197"/>
    <mergeCell ref="C192:C197"/>
    <mergeCell ref="J192:J197"/>
    <mergeCell ref="K192:K197"/>
    <mergeCell ref="L192:L197"/>
    <mergeCell ref="M192:M197"/>
    <mergeCell ref="A186:A191"/>
    <mergeCell ref="B186:B191"/>
    <mergeCell ref="C186:C191"/>
    <mergeCell ref="J186:J191"/>
    <mergeCell ref="K186:K191"/>
    <mergeCell ref="L186:L191"/>
    <mergeCell ref="A204:A209"/>
    <mergeCell ref="B204:B209"/>
    <mergeCell ref="C204:C209"/>
    <mergeCell ref="J204:J209"/>
    <mergeCell ref="K204:K209"/>
    <mergeCell ref="L204:L209"/>
    <mergeCell ref="M204:M209"/>
    <mergeCell ref="A198:A203"/>
    <mergeCell ref="B198:B203"/>
    <mergeCell ref="C198:C203"/>
    <mergeCell ref="J198:J203"/>
    <mergeCell ref="K198:K203"/>
    <mergeCell ref="L198:L203"/>
    <mergeCell ref="A216:A221"/>
    <mergeCell ref="B216:B221"/>
    <mergeCell ref="C216:C221"/>
    <mergeCell ref="J216:J221"/>
    <mergeCell ref="K216:K221"/>
    <mergeCell ref="L216:L221"/>
    <mergeCell ref="M216:M221"/>
    <mergeCell ref="A210:A215"/>
    <mergeCell ref="B210:B215"/>
    <mergeCell ref="C210:C215"/>
    <mergeCell ref="J210:J215"/>
    <mergeCell ref="K210:K215"/>
    <mergeCell ref="L210:L215"/>
    <mergeCell ref="A228:A233"/>
    <mergeCell ref="B228:B233"/>
    <mergeCell ref="C228:C233"/>
    <mergeCell ref="J228:J233"/>
    <mergeCell ref="K228:K233"/>
    <mergeCell ref="L228:L233"/>
    <mergeCell ref="M228:M233"/>
    <mergeCell ref="A222:A227"/>
    <mergeCell ref="B222:B227"/>
    <mergeCell ref="C222:C227"/>
    <mergeCell ref="J222:J227"/>
    <mergeCell ref="K222:K227"/>
    <mergeCell ref="L222:L227"/>
    <mergeCell ref="A240:A245"/>
    <mergeCell ref="B240:B245"/>
    <mergeCell ref="C240:C245"/>
    <mergeCell ref="J240:J245"/>
    <mergeCell ref="K240:K245"/>
    <mergeCell ref="L240:L245"/>
    <mergeCell ref="M240:M245"/>
    <mergeCell ref="A234:A239"/>
    <mergeCell ref="B234:B239"/>
    <mergeCell ref="C234:C239"/>
    <mergeCell ref="J234:J239"/>
    <mergeCell ref="K234:K239"/>
    <mergeCell ref="L234:L239"/>
    <mergeCell ref="M234:M239"/>
    <mergeCell ref="A252:A257"/>
    <mergeCell ref="B252:B257"/>
    <mergeCell ref="C252:C257"/>
    <mergeCell ref="J252:J257"/>
    <mergeCell ref="K252:K257"/>
    <mergeCell ref="L252:L257"/>
    <mergeCell ref="M252:M257"/>
    <mergeCell ref="A246:A251"/>
    <mergeCell ref="B246:B251"/>
    <mergeCell ref="C246:C251"/>
    <mergeCell ref="J246:J251"/>
    <mergeCell ref="K246:K251"/>
    <mergeCell ref="L246:L251"/>
    <mergeCell ref="M246:M251"/>
    <mergeCell ref="A264:A269"/>
    <mergeCell ref="B264:B269"/>
    <mergeCell ref="C264:C269"/>
    <mergeCell ref="J264:J269"/>
    <mergeCell ref="K264:K269"/>
    <mergeCell ref="L264:L269"/>
    <mergeCell ref="M264:M269"/>
    <mergeCell ref="A258:A263"/>
    <mergeCell ref="B258:B263"/>
    <mergeCell ref="C258:C263"/>
    <mergeCell ref="J258:J263"/>
    <mergeCell ref="K258:K263"/>
    <mergeCell ref="L258:L263"/>
    <mergeCell ref="M258:M263"/>
    <mergeCell ref="A276:A281"/>
    <mergeCell ref="B276:B281"/>
    <mergeCell ref="C276:C281"/>
    <mergeCell ref="J276:J281"/>
    <mergeCell ref="K276:K281"/>
    <mergeCell ref="L276:L281"/>
    <mergeCell ref="M276:M281"/>
    <mergeCell ref="A270:A275"/>
    <mergeCell ref="B270:B275"/>
    <mergeCell ref="C270:C275"/>
    <mergeCell ref="J270:J275"/>
    <mergeCell ref="K270:K275"/>
    <mergeCell ref="L270:L275"/>
    <mergeCell ref="A288:A293"/>
    <mergeCell ref="B288:B293"/>
    <mergeCell ref="C288:C293"/>
    <mergeCell ref="J288:J293"/>
    <mergeCell ref="K288:K293"/>
    <mergeCell ref="L288:L293"/>
    <mergeCell ref="M288:M293"/>
    <mergeCell ref="A282:A287"/>
    <mergeCell ref="B282:B287"/>
    <mergeCell ref="C282:C287"/>
    <mergeCell ref="J282:J287"/>
    <mergeCell ref="K282:K287"/>
    <mergeCell ref="L282:L287"/>
    <mergeCell ref="M282:M287"/>
    <mergeCell ref="A301:A306"/>
    <mergeCell ref="B301:B306"/>
    <mergeCell ref="C301:C306"/>
    <mergeCell ref="J301:J306"/>
    <mergeCell ref="K301:K306"/>
    <mergeCell ref="L301:L306"/>
    <mergeCell ref="M301:M306"/>
    <mergeCell ref="A294:A299"/>
    <mergeCell ref="B294:B299"/>
    <mergeCell ref="C294:C299"/>
    <mergeCell ref="J294:J299"/>
    <mergeCell ref="K294:K299"/>
    <mergeCell ref="L294:L299"/>
    <mergeCell ref="B300:U300"/>
    <mergeCell ref="M294:M299"/>
    <mergeCell ref="A313:A318"/>
    <mergeCell ref="B313:B318"/>
    <mergeCell ref="C313:C318"/>
    <mergeCell ref="J313:J318"/>
    <mergeCell ref="K313:K318"/>
    <mergeCell ref="L313:L318"/>
    <mergeCell ref="M313:M318"/>
    <mergeCell ref="A307:A312"/>
    <mergeCell ref="B307:B312"/>
    <mergeCell ref="C307:C312"/>
    <mergeCell ref="J307:J312"/>
    <mergeCell ref="K307:K312"/>
    <mergeCell ref="L307:L312"/>
    <mergeCell ref="M307:M312"/>
    <mergeCell ref="A325:A330"/>
    <mergeCell ref="B325:B330"/>
    <mergeCell ref="C325:C330"/>
    <mergeCell ref="J325:J330"/>
    <mergeCell ref="K325:K330"/>
    <mergeCell ref="L325:L330"/>
    <mergeCell ref="M325:M330"/>
    <mergeCell ref="A319:A324"/>
    <mergeCell ref="B319:B324"/>
    <mergeCell ref="C319:C324"/>
    <mergeCell ref="J319:J324"/>
    <mergeCell ref="K319:K324"/>
    <mergeCell ref="L319:L324"/>
    <mergeCell ref="M319:M324"/>
    <mergeCell ref="A337:A342"/>
    <mergeCell ref="B337:B342"/>
    <mergeCell ref="C337:C342"/>
    <mergeCell ref="J337:J342"/>
    <mergeCell ref="K337:K342"/>
    <mergeCell ref="L337:L342"/>
    <mergeCell ref="M337:M342"/>
    <mergeCell ref="A331:A336"/>
    <mergeCell ref="B331:B336"/>
    <mergeCell ref="C331:C336"/>
    <mergeCell ref="J331:J336"/>
    <mergeCell ref="K331:K336"/>
    <mergeCell ref="L331:L336"/>
    <mergeCell ref="M331:M336"/>
    <mergeCell ref="A350:A355"/>
    <mergeCell ref="B350:B355"/>
    <mergeCell ref="C350:C355"/>
    <mergeCell ref="J350:J355"/>
    <mergeCell ref="K350:K355"/>
    <mergeCell ref="L350:L355"/>
    <mergeCell ref="M350:M355"/>
    <mergeCell ref="A343:A348"/>
    <mergeCell ref="B343:B348"/>
    <mergeCell ref="C343:C348"/>
    <mergeCell ref="J343:J348"/>
    <mergeCell ref="K343:K348"/>
    <mergeCell ref="L343:L348"/>
    <mergeCell ref="B349:U349"/>
    <mergeCell ref="M343:M348"/>
    <mergeCell ref="A362:A367"/>
    <mergeCell ref="B362:B367"/>
    <mergeCell ref="C362:C367"/>
    <mergeCell ref="J362:J367"/>
    <mergeCell ref="K362:K367"/>
    <mergeCell ref="L362:L367"/>
    <mergeCell ref="M362:M367"/>
    <mergeCell ref="A356:A361"/>
    <mergeCell ref="B356:B361"/>
    <mergeCell ref="C356:C361"/>
    <mergeCell ref="J356:J361"/>
    <mergeCell ref="K356:K361"/>
    <mergeCell ref="L356:L361"/>
    <mergeCell ref="M356:M361"/>
    <mergeCell ref="A374:A379"/>
    <mergeCell ref="B374:B379"/>
    <mergeCell ref="C374:C379"/>
    <mergeCell ref="J374:J379"/>
    <mergeCell ref="K374:K379"/>
    <mergeCell ref="L374:L379"/>
    <mergeCell ref="M374:M379"/>
    <mergeCell ref="A368:A373"/>
    <mergeCell ref="B368:B373"/>
    <mergeCell ref="C368:C373"/>
    <mergeCell ref="J368:J373"/>
    <mergeCell ref="K368:K373"/>
    <mergeCell ref="L368:L373"/>
    <mergeCell ref="A386:A391"/>
    <mergeCell ref="B386:B391"/>
    <mergeCell ref="C386:C391"/>
    <mergeCell ref="J386:J391"/>
    <mergeCell ref="K386:K391"/>
    <mergeCell ref="L386:L391"/>
    <mergeCell ref="M386:M391"/>
    <mergeCell ref="A380:A385"/>
    <mergeCell ref="B380:B385"/>
    <mergeCell ref="C380:C385"/>
    <mergeCell ref="J380:J385"/>
    <mergeCell ref="K380:K385"/>
    <mergeCell ref="L380:L385"/>
    <mergeCell ref="A392:A397"/>
    <mergeCell ref="B392:B397"/>
    <mergeCell ref="C392:C397"/>
    <mergeCell ref="J392:J397"/>
    <mergeCell ref="K392:K397"/>
    <mergeCell ref="L392:L397"/>
    <mergeCell ref="M392:M397"/>
    <mergeCell ref="A411:A416"/>
    <mergeCell ref="B411:B416"/>
    <mergeCell ref="C411:C416"/>
    <mergeCell ref="J411:J416"/>
    <mergeCell ref="K411:K416"/>
    <mergeCell ref="L411:L416"/>
    <mergeCell ref="M411:M416"/>
    <mergeCell ref="M398:M403"/>
    <mergeCell ref="A404:A409"/>
    <mergeCell ref="B404:B409"/>
    <mergeCell ref="C404:C409"/>
    <mergeCell ref="J404:J409"/>
    <mergeCell ref="K404:K409"/>
    <mergeCell ref="L404:L409"/>
    <mergeCell ref="M404:M409"/>
    <mergeCell ref="A398:A403"/>
    <mergeCell ref="A423:A428"/>
    <mergeCell ref="B423:B428"/>
    <mergeCell ref="C423:C428"/>
    <mergeCell ref="J423:J428"/>
    <mergeCell ref="K423:K428"/>
    <mergeCell ref="L423:L428"/>
    <mergeCell ref="M423:M428"/>
    <mergeCell ref="A417:A422"/>
    <mergeCell ref="B417:B422"/>
    <mergeCell ref="C417:C422"/>
    <mergeCell ref="J417:J422"/>
    <mergeCell ref="K417:K422"/>
    <mergeCell ref="L417:L422"/>
    <mergeCell ref="M417:M422"/>
    <mergeCell ref="N282:O287"/>
    <mergeCell ref="N136:O141"/>
    <mergeCell ref="N142:O147"/>
    <mergeCell ref="N70:O75"/>
    <mergeCell ref="N76:O81"/>
    <mergeCell ref="N82:O87"/>
    <mergeCell ref="N88:O93"/>
    <mergeCell ref="N94:O99"/>
    <mergeCell ref="N100:O105"/>
    <mergeCell ref="N106:O111"/>
    <mergeCell ref="N112:O117"/>
    <mergeCell ref="N118:O123"/>
    <mergeCell ref="N124:O129"/>
    <mergeCell ref="N148:O153"/>
    <mergeCell ref="N156:O161"/>
    <mergeCell ref="N162:O167"/>
    <mergeCell ref="N246:O251"/>
    <mergeCell ref="N222:O227"/>
    <mergeCell ref="N228:O233"/>
    <mergeCell ref="N234:O239"/>
    <mergeCell ref="N240:O245"/>
    <mergeCell ref="N252:O257"/>
    <mergeCell ref="B410:U410"/>
    <mergeCell ref="B398:B403"/>
    <mergeCell ref="C398:C403"/>
    <mergeCell ref="J398:J403"/>
    <mergeCell ref="K398:K403"/>
    <mergeCell ref="L398:L403"/>
    <mergeCell ref="M380:M385"/>
    <mergeCell ref="M368:M373"/>
    <mergeCell ref="M270:M275"/>
    <mergeCell ref="N270:O275"/>
    <mergeCell ref="N276:O281"/>
    <mergeCell ref="N258:O263"/>
    <mergeCell ref="N264:O269"/>
    <mergeCell ref="B154:U154"/>
    <mergeCell ref="B155:U155"/>
    <mergeCell ref="M210:M215"/>
    <mergeCell ref="M198:M203"/>
    <mergeCell ref="M186:M191"/>
    <mergeCell ref="M174:M179"/>
    <mergeCell ref="M162:M167"/>
    <mergeCell ref="N130:O135"/>
    <mergeCell ref="K112:K117"/>
    <mergeCell ref="L112:L117"/>
    <mergeCell ref="B18:O18"/>
    <mergeCell ref="N20:O25"/>
    <mergeCell ref="N26:O31"/>
    <mergeCell ref="N32:O37"/>
    <mergeCell ref="N39:O44"/>
    <mergeCell ref="N45:O50"/>
    <mergeCell ref="N51:O56"/>
    <mergeCell ref="N58:O63"/>
    <mergeCell ref="N64:O69"/>
    <mergeCell ref="M112:M117"/>
    <mergeCell ref="M100:M105"/>
    <mergeCell ref="M88:M93"/>
    <mergeCell ref="M76:M81"/>
    <mergeCell ref="M64:M69"/>
    <mergeCell ref="B57:U57"/>
    <mergeCell ref="M222:M227"/>
    <mergeCell ref="N168:O173"/>
    <mergeCell ref="N174:O179"/>
    <mergeCell ref="N180:O185"/>
    <mergeCell ref="N186:O191"/>
    <mergeCell ref="N192:O197"/>
    <mergeCell ref="N198:O203"/>
    <mergeCell ref="N204:O209"/>
    <mergeCell ref="N210:O215"/>
    <mergeCell ref="N216:O221"/>
    <mergeCell ref="N288:O293"/>
    <mergeCell ref="N294:O299"/>
    <mergeCell ref="N331:O336"/>
    <mergeCell ref="N325:O330"/>
    <mergeCell ref="N319:O324"/>
    <mergeCell ref="N313:O318"/>
    <mergeCell ref="N307:O312"/>
    <mergeCell ref="N301:O306"/>
    <mergeCell ref="N423:O428"/>
    <mergeCell ref="N417:O422"/>
    <mergeCell ref="N411:O416"/>
    <mergeCell ref="N404:O409"/>
    <mergeCell ref="N398:O403"/>
    <mergeCell ref="N392:O397"/>
    <mergeCell ref="N386:O391"/>
    <mergeCell ref="N380:O385"/>
    <mergeCell ref="N374:O379"/>
    <mergeCell ref="N368:O373"/>
    <mergeCell ref="N362:O367"/>
    <mergeCell ref="N356:O361"/>
    <mergeCell ref="N350:O355"/>
    <mergeCell ref="N343:O348"/>
    <mergeCell ref="N337:O342"/>
  </mergeCells>
  <pageMargins left="0.70866141732283472" right="0.70866141732283472" top="0.74803149606299213" bottom="0.74803149606299213" header="0" footer="0"/>
  <pageSetup paperSize="8" scale="66" fitToWidth="3" fitToHeight="12" orientation="landscape" r:id="rId1"/>
  <rowBreaks count="10" manualBreakCount="10">
    <brk id="37" max="16383" man="1"/>
    <brk id="69" max="16383" man="1"/>
    <brk id="99" max="16383" man="1"/>
    <brk id="141" max="14" man="1"/>
    <brk id="191" max="16383" man="1"/>
    <brk id="215" max="16383" man="1"/>
    <brk id="287" max="16383" man="1"/>
    <brk id="318" max="16383" man="1"/>
    <brk id="348" max="16383" man="1"/>
    <brk id="379" max="16383" man="1"/>
  </rowBreaks>
  <colBreaks count="2" manualBreakCount="2">
    <brk id="16" max="434" man="1"/>
    <brk id="20" max="1048575" man="1"/>
  </colBreaks>
  <ignoredErrors>
    <ignoredError sqref="Q31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Программа</vt:lpstr>
      <vt:lpstr>Программа!Область_печати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Богданова А.С.</dc:creator>
  <cp:lastModifiedBy>Орлова Светлана Ивановна</cp:lastModifiedBy>
  <cp:lastPrinted>2022-10-07T08:53:42Z</cp:lastPrinted>
  <dcterms:created xsi:type="dcterms:W3CDTF">2018-07-23T11:28:43Z</dcterms:created>
  <dcterms:modified xsi:type="dcterms:W3CDTF">2024-08-13T11:54:57Z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gDocId">
    <vt:lpwstr>{10C7F197-5E11-463E-A5CF-A07EF16A4E6C}</vt:lpwstr>
  </property>
  <property fmtid="{D5CDD505-2E9C-101B-9397-08002B2CF9AE}" pid="3" name="#RegDocId">
    <vt:lpwstr>Вн. Распоряжение Губернатора № Вр-3864966</vt:lpwstr>
  </property>
  <property fmtid="{D5CDD505-2E9C-101B-9397-08002B2CF9AE}" pid="4" name="FileDocId">
    <vt:lpwstr>{418AADAD-808E-4BD9-95CA-6AE25E9AD64A}</vt:lpwstr>
  </property>
  <property fmtid="{D5CDD505-2E9C-101B-9397-08002B2CF9AE}" pid="5" name="#FileDocId">
    <vt:lpwstr>1 2  Программа_Печенгский округ в РАСПОРЯЖЕНИЕ.xlsx</vt:lpwstr>
  </property>
</Properties>
</file>