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lova\Documents\!ПРОГРАММА соц. эк. развития\На сайт\отчеты по ПСЭР на сайт\"/>
    </mc:Choice>
  </mc:AlternateContent>
  <bookViews>
    <workbookView xWindow="14145" yWindow="-15" windowWidth="14070" windowHeight="12135"/>
  </bookViews>
  <sheets>
    <sheet name="Перечень мер" sheetId="1" r:id="rId1"/>
  </sheets>
  <definedNames>
    <definedName name="_xlnm.Print_Area" localSheetId="0">'Перечень мер'!$A$1:$T$325</definedName>
  </definedNames>
  <calcPr calcId="152511"/>
</workbook>
</file>

<file path=xl/calcChain.xml><?xml version="1.0" encoding="utf-8"?>
<calcChain xmlns="http://schemas.openxmlformats.org/spreadsheetml/2006/main">
  <c r="T327" i="1" l="1"/>
  <c r="Q327" i="1"/>
  <c r="T326" i="1"/>
  <c r="R329" i="1"/>
  <c r="S329" i="1"/>
  <c r="T329" i="1"/>
  <c r="Q329" i="1"/>
  <c r="S327" i="1"/>
  <c r="P112" i="1" l="1"/>
  <c r="P89" i="1"/>
  <c r="P90" i="1"/>
  <c r="P91" i="1"/>
  <c r="P92" i="1"/>
  <c r="S6" i="1" l="1"/>
  <c r="S5" i="1" s="1"/>
  <c r="Q6" i="1"/>
  <c r="Q5" i="1" s="1"/>
  <c r="R6" i="1"/>
  <c r="R5" i="1" s="1"/>
  <c r="P106" i="1"/>
  <c r="P308" i="1"/>
  <c r="P309" i="1"/>
  <c r="P310" i="1"/>
  <c r="P311" i="1"/>
  <c r="P312" i="1"/>
  <c r="P313" i="1"/>
  <c r="P315" i="1"/>
  <c r="P316" i="1"/>
  <c r="P317" i="1"/>
  <c r="P318" i="1"/>
  <c r="P319" i="1"/>
  <c r="P320" i="1"/>
  <c r="P321" i="1"/>
  <c r="P322" i="1"/>
  <c r="P323" i="1"/>
  <c r="P324" i="1"/>
  <c r="P325" i="1"/>
  <c r="P285" i="1"/>
  <c r="P286" i="1"/>
  <c r="P287" i="1"/>
  <c r="P288" i="1"/>
  <c r="P289" i="1"/>
  <c r="P290" i="1"/>
  <c r="P291" i="1"/>
  <c r="P292" i="1"/>
  <c r="P293" i="1"/>
  <c r="P294" i="1"/>
  <c r="P296" i="1"/>
  <c r="P297" i="1"/>
  <c r="P298" i="1"/>
  <c r="P299" i="1"/>
  <c r="P300" i="1"/>
  <c r="P301" i="1"/>
  <c r="P302" i="1"/>
  <c r="P303" i="1"/>
  <c r="P304" i="1"/>
  <c r="P305" i="1"/>
  <c r="P306" i="1"/>
  <c r="P80" i="1"/>
  <c r="P82" i="1"/>
  <c r="P83" i="1"/>
  <c r="P84" i="1"/>
  <c r="P85" i="1"/>
  <c r="P86" i="1"/>
  <c r="P88" i="1"/>
  <c r="P94" i="1"/>
  <c r="P95" i="1"/>
  <c r="P96" i="1"/>
  <c r="P97" i="1"/>
  <c r="P98" i="1"/>
  <c r="P100" i="1"/>
  <c r="P101" i="1"/>
  <c r="P102" i="1"/>
  <c r="P103" i="1"/>
  <c r="P104" i="1"/>
  <c r="P107" i="1"/>
  <c r="P108" i="1"/>
  <c r="P109" i="1"/>
  <c r="P110" i="1"/>
  <c r="P113" i="1"/>
  <c r="P114" i="1"/>
  <c r="P115" i="1"/>
  <c r="P116" i="1"/>
  <c r="P119" i="1"/>
  <c r="P120" i="1"/>
  <c r="P121" i="1"/>
  <c r="P122" i="1"/>
  <c r="P123" i="1"/>
  <c r="P124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10" i="1"/>
  <c r="P211" i="1"/>
  <c r="P212" i="1"/>
  <c r="P213" i="1"/>
  <c r="P214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9" i="1"/>
  <c r="P230" i="1"/>
  <c r="P231" i="1"/>
  <c r="P232" i="1"/>
  <c r="P233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5" i="1"/>
  <c r="P266" i="1"/>
  <c r="P267" i="1"/>
  <c r="P268" i="1"/>
  <c r="P269" i="1"/>
  <c r="P270" i="1"/>
  <c r="P272" i="1"/>
  <c r="P273" i="1"/>
  <c r="P274" i="1"/>
  <c r="P275" i="1"/>
  <c r="P276" i="1"/>
  <c r="P277" i="1"/>
  <c r="P278" i="1"/>
  <c r="P279" i="1"/>
  <c r="P280" i="1"/>
  <c r="P281" i="1"/>
  <c r="P282" i="1"/>
  <c r="P284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43" i="1"/>
  <c r="P45" i="1"/>
  <c r="P46" i="1"/>
  <c r="P47" i="1"/>
  <c r="P48" i="1"/>
  <c r="P49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28" i="1"/>
  <c r="P29" i="1"/>
  <c r="P30" i="1"/>
  <c r="P32" i="1"/>
  <c r="P33" i="1"/>
  <c r="P34" i="1"/>
  <c r="P35" i="1"/>
  <c r="P36" i="1"/>
  <c r="P39" i="1"/>
  <c r="P40" i="1"/>
  <c r="P41" i="1"/>
  <c r="P42" i="1"/>
  <c r="P26" i="1"/>
  <c r="P27" i="1"/>
  <c r="R327" i="1"/>
  <c r="F328" i="1"/>
  <c r="G328" i="1"/>
  <c r="H328" i="1"/>
  <c r="G6" i="1" l="1"/>
  <c r="G12" i="1" s="1"/>
  <c r="H6" i="1"/>
  <c r="H12" i="1" s="1"/>
  <c r="F6" i="1"/>
  <c r="F12" i="1" s="1"/>
  <c r="G271" i="1"/>
  <c r="H271" i="1"/>
  <c r="I271" i="1"/>
  <c r="E273" i="1"/>
  <c r="E274" i="1"/>
  <c r="E275" i="1"/>
  <c r="E276" i="1"/>
  <c r="E272" i="1"/>
  <c r="E177" i="1"/>
  <c r="E176" i="1"/>
  <c r="E175" i="1"/>
  <c r="E174" i="1"/>
  <c r="E138" i="1"/>
  <c r="E132" i="1"/>
  <c r="E126" i="1"/>
  <c r="E120" i="1"/>
  <c r="F125" i="1"/>
  <c r="F105" i="1"/>
  <c r="I105" i="1"/>
  <c r="E51" i="1"/>
  <c r="G10" i="1"/>
  <c r="H10" i="1"/>
  <c r="I10" i="1"/>
  <c r="G9" i="1"/>
  <c r="H9" i="1"/>
  <c r="I9" i="1"/>
  <c r="G8" i="1"/>
  <c r="H8" i="1"/>
  <c r="I8" i="1"/>
  <c r="G7" i="1"/>
  <c r="H7" i="1"/>
  <c r="F7" i="1"/>
  <c r="F8" i="1"/>
  <c r="F9" i="1"/>
  <c r="F10" i="1"/>
  <c r="E279" i="1"/>
  <c r="G258" i="1"/>
  <c r="E260" i="1"/>
  <c r="F191" i="1"/>
  <c r="F185" i="1"/>
  <c r="G179" i="1"/>
  <c r="H179" i="1"/>
  <c r="I179" i="1"/>
  <c r="F179" i="1"/>
  <c r="E181" i="1"/>
  <c r="E182" i="1"/>
  <c r="E183" i="1"/>
  <c r="E184" i="1"/>
  <c r="E180" i="1"/>
  <c r="E166" i="1"/>
  <c r="E156" i="1"/>
  <c r="E152" i="1"/>
  <c r="E146" i="1"/>
  <c r="E140" i="1"/>
  <c r="I63" i="1"/>
  <c r="F63" i="1"/>
  <c r="I57" i="1"/>
  <c r="G57" i="1"/>
  <c r="F57" i="1"/>
  <c r="F31" i="1"/>
  <c r="E32" i="1"/>
  <c r="F15" i="1"/>
  <c r="G16" i="1"/>
  <c r="H16" i="1"/>
  <c r="I16" i="1"/>
  <c r="F16" i="1"/>
  <c r="E16" i="1" s="1"/>
  <c r="E163" i="1"/>
  <c r="E164" i="1"/>
  <c r="E165" i="1"/>
  <c r="E162" i="1"/>
  <c r="G161" i="1"/>
  <c r="H161" i="1"/>
  <c r="I161" i="1"/>
  <c r="F161" i="1"/>
  <c r="E58" i="1"/>
  <c r="E40" i="1"/>
  <c r="F38" i="1"/>
  <c r="F25" i="1"/>
  <c r="F19" i="1"/>
  <c r="E21" i="1"/>
  <c r="E22" i="1"/>
  <c r="E23" i="1"/>
  <c r="E24" i="1"/>
  <c r="E20" i="1"/>
  <c r="E82" i="1"/>
  <c r="E76" i="1"/>
  <c r="E65" i="1"/>
  <c r="E64" i="1"/>
  <c r="E62" i="1"/>
  <c r="E60" i="1"/>
  <c r="E59" i="1"/>
  <c r="E45" i="1"/>
  <c r="E39" i="1"/>
  <c r="E26" i="1"/>
  <c r="E189" i="1"/>
  <c r="E296" i="1"/>
  <c r="E178" i="1"/>
  <c r="I173" i="1"/>
  <c r="H173" i="1"/>
  <c r="G173" i="1"/>
  <c r="F173" i="1"/>
  <c r="E325" i="1"/>
  <c r="E324" i="1"/>
  <c r="E323" i="1"/>
  <c r="E322" i="1"/>
  <c r="E321" i="1"/>
  <c r="H320" i="1"/>
  <c r="G320" i="1"/>
  <c r="F320" i="1"/>
  <c r="E319" i="1"/>
  <c r="E318" i="1"/>
  <c r="E317" i="1"/>
  <c r="E316" i="1"/>
  <c r="E315" i="1"/>
  <c r="H314" i="1"/>
  <c r="G314" i="1"/>
  <c r="F314" i="1"/>
  <c r="E313" i="1"/>
  <c r="E312" i="1"/>
  <c r="E311" i="1"/>
  <c r="E310" i="1"/>
  <c r="E309" i="1"/>
  <c r="I308" i="1"/>
  <c r="H308" i="1"/>
  <c r="G308" i="1"/>
  <c r="F308" i="1"/>
  <c r="E306" i="1"/>
  <c r="E305" i="1"/>
  <c r="E304" i="1"/>
  <c r="E303" i="1"/>
  <c r="E302" i="1"/>
  <c r="I301" i="1"/>
  <c r="H301" i="1"/>
  <c r="G301" i="1"/>
  <c r="F301" i="1"/>
  <c r="E300" i="1"/>
  <c r="E299" i="1"/>
  <c r="E298" i="1"/>
  <c r="E297" i="1"/>
  <c r="I295" i="1"/>
  <c r="H295" i="1"/>
  <c r="G295" i="1"/>
  <c r="F295" i="1"/>
  <c r="E294" i="1"/>
  <c r="E293" i="1"/>
  <c r="E292" i="1"/>
  <c r="E291" i="1"/>
  <c r="E290" i="1"/>
  <c r="I289" i="1"/>
  <c r="H289" i="1"/>
  <c r="G289" i="1"/>
  <c r="F289" i="1"/>
  <c r="E288" i="1"/>
  <c r="E287" i="1"/>
  <c r="E286" i="1"/>
  <c r="E285" i="1"/>
  <c r="E284" i="1"/>
  <c r="I283" i="1"/>
  <c r="H283" i="1"/>
  <c r="G283" i="1"/>
  <c r="F283" i="1"/>
  <c r="E282" i="1"/>
  <c r="E281" i="1"/>
  <c r="E280" i="1"/>
  <c r="E278" i="1"/>
  <c r="I277" i="1"/>
  <c r="H277" i="1"/>
  <c r="G277" i="1"/>
  <c r="F277" i="1"/>
  <c r="F271" i="1"/>
  <c r="E270" i="1"/>
  <c r="E269" i="1"/>
  <c r="E268" i="1"/>
  <c r="E267" i="1"/>
  <c r="E266" i="1"/>
  <c r="I265" i="1"/>
  <c r="H265" i="1"/>
  <c r="G265" i="1"/>
  <c r="F265" i="1"/>
  <c r="E263" i="1"/>
  <c r="E262" i="1"/>
  <c r="E261" i="1"/>
  <c r="E259" i="1"/>
  <c r="I258" i="1"/>
  <c r="H258" i="1"/>
  <c r="F258" i="1"/>
  <c r="E257" i="1"/>
  <c r="E256" i="1"/>
  <c r="E255" i="1"/>
  <c r="E254" i="1"/>
  <c r="E253" i="1"/>
  <c r="I252" i="1"/>
  <c r="H252" i="1"/>
  <c r="G252" i="1"/>
  <c r="F252" i="1"/>
  <c r="E251" i="1"/>
  <c r="E250" i="1"/>
  <c r="E249" i="1"/>
  <c r="E248" i="1"/>
  <c r="E247" i="1"/>
  <c r="I246" i="1"/>
  <c r="H246" i="1"/>
  <c r="G246" i="1"/>
  <c r="F246" i="1"/>
  <c r="E245" i="1"/>
  <c r="E244" i="1"/>
  <c r="E243" i="1"/>
  <c r="E242" i="1"/>
  <c r="E241" i="1"/>
  <c r="I240" i="1"/>
  <c r="H240" i="1"/>
  <c r="G240" i="1"/>
  <c r="F240" i="1"/>
  <c r="E239" i="1"/>
  <c r="E238" i="1"/>
  <c r="E237" i="1"/>
  <c r="E236" i="1"/>
  <c r="E235" i="1"/>
  <c r="I234" i="1"/>
  <c r="H234" i="1"/>
  <c r="G234" i="1"/>
  <c r="F234" i="1"/>
  <c r="E233" i="1"/>
  <c r="E232" i="1"/>
  <c r="E231" i="1"/>
  <c r="E230" i="1"/>
  <c r="E229" i="1"/>
  <c r="I228" i="1"/>
  <c r="H228" i="1"/>
  <c r="G228" i="1"/>
  <c r="F228" i="1"/>
  <c r="E227" i="1"/>
  <c r="E226" i="1"/>
  <c r="E225" i="1"/>
  <c r="E224" i="1"/>
  <c r="E223" i="1"/>
  <c r="I222" i="1"/>
  <c r="H222" i="1"/>
  <c r="G222" i="1"/>
  <c r="F222" i="1"/>
  <c r="E221" i="1"/>
  <c r="E220" i="1"/>
  <c r="E219" i="1"/>
  <c r="E218" i="1"/>
  <c r="E217" i="1"/>
  <c r="I216" i="1"/>
  <c r="H216" i="1"/>
  <c r="G216" i="1"/>
  <c r="F216" i="1"/>
  <c r="E214" i="1"/>
  <c r="E213" i="1"/>
  <c r="E212" i="1"/>
  <c r="E211" i="1"/>
  <c r="E210" i="1"/>
  <c r="I209" i="1"/>
  <c r="H209" i="1"/>
  <c r="G209" i="1"/>
  <c r="F209" i="1"/>
  <c r="E208" i="1"/>
  <c r="E207" i="1"/>
  <c r="E206" i="1"/>
  <c r="E205" i="1"/>
  <c r="E204" i="1"/>
  <c r="I203" i="1"/>
  <c r="H203" i="1"/>
  <c r="G203" i="1"/>
  <c r="F203" i="1"/>
  <c r="E202" i="1"/>
  <c r="E201" i="1"/>
  <c r="E200" i="1"/>
  <c r="E199" i="1"/>
  <c r="E198" i="1"/>
  <c r="I197" i="1"/>
  <c r="H197" i="1"/>
  <c r="G197" i="1"/>
  <c r="F197" i="1"/>
  <c r="E196" i="1"/>
  <c r="E195" i="1"/>
  <c r="E194" i="1"/>
  <c r="E193" i="1"/>
  <c r="E192" i="1"/>
  <c r="I191" i="1"/>
  <c r="H191" i="1"/>
  <c r="G191" i="1"/>
  <c r="E190" i="1"/>
  <c r="E188" i="1"/>
  <c r="E187" i="1"/>
  <c r="E186" i="1"/>
  <c r="I185" i="1"/>
  <c r="H185" i="1"/>
  <c r="G185" i="1"/>
  <c r="E172" i="1"/>
  <c r="E171" i="1"/>
  <c r="E170" i="1"/>
  <c r="I169" i="1"/>
  <c r="E169" i="1" s="1"/>
  <c r="I168" i="1"/>
  <c r="H167" i="1"/>
  <c r="G167" i="1"/>
  <c r="F167" i="1"/>
  <c r="E160" i="1"/>
  <c r="E159" i="1"/>
  <c r="E158" i="1"/>
  <c r="E157" i="1"/>
  <c r="I155" i="1"/>
  <c r="H155" i="1"/>
  <c r="G155" i="1"/>
  <c r="F155" i="1"/>
  <c r="E154" i="1"/>
  <c r="E153" i="1"/>
  <c r="E151" i="1"/>
  <c r="E150" i="1"/>
  <c r="I149" i="1"/>
  <c r="H149" i="1"/>
  <c r="G149" i="1"/>
  <c r="F149" i="1"/>
  <c r="E148" i="1"/>
  <c r="E147" i="1"/>
  <c r="E145" i="1"/>
  <c r="E144" i="1"/>
  <c r="I143" i="1"/>
  <c r="H143" i="1"/>
  <c r="G143" i="1"/>
  <c r="F143" i="1"/>
  <c r="E142" i="1"/>
  <c r="E141" i="1"/>
  <c r="E139" i="1"/>
  <c r="I137" i="1"/>
  <c r="H137" i="1"/>
  <c r="G137" i="1"/>
  <c r="F137" i="1"/>
  <c r="E136" i="1"/>
  <c r="E135" i="1"/>
  <c r="E134" i="1"/>
  <c r="E133" i="1"/>
  <c r="I131" i="1"/>
  <c r="H131" i="1"/>
  <c r="G131" i="1"/>
  <c r="F131" i="1"/>
  <c r="E130" i="1"/>
  <c r="E129" i="1"/>
  <c r="E128" i="1"/>
  <c r="E127" i="1"/>
  <c r="I125" i="1"/>
  <c r="H125" i="1"/>
  <c r="G125" i="1"/>
  <c r="E124" i="1"/>
  <c r="E123" i="1"/>
  <c r="E122" i="1"/>
  <c r="E121" i="1"/>
  <c r="I119" i="1"/>
  <c r="H119" i="1"/>
  <c r="G119" i="1"/>
  <c r="F119" i="1"/>
  <c r="E112" i="1"/>
  <c r="E111" i="1" s="1"/>
  <c r="I111" i="1"/>
  <c r="H111" i="1"/>
  <c r="G111" i="1"/>
  <c r="F111" i="1"/>
  <c r="E106" i="1"/>
  <c r="E105" i="1" s="1"/>
  <c r="H105" i="1"/>
  <c r="G105" i="1"/>
  <c r="E100" i="1"/>
  <c r="E99" i="1" s="1"/>
  <c r="I99" i="1"/>
  <c r="H99" i="1"/>
  <c r="G99" i="1"/>
  <c r="F99" i="1"/>
  <c r="E94" i="1"/>
  <c r="E93" i="1" s="1"/>
  <c r="I93" i="1"/>
  <c r="H93" i="1"/>
  <c r="G93" i="1"/>
  <c r="F93" i="1"/>
  <c r="E92" i="1"/>
  <c r="E91" i="1"/>
  <c r="E90" i="1"/>
  <c r="E89" i="1"/>
  <c r="E88" i="1"/>
  <c r="I87" i="1"/>
  <c r="H87" i="1"/>
  <c r="G87" i="1"/>
  <c r="F87" i="1"/>
  <c r="E86" i="1"/>
  <c r="E85" i="1"/>
  <c r="E84" i="1"/>
  <c r="E83" i="1"/>
  <c r="I81" i="1"/>
  <c r="H81" i="1"/>
  <c r="G81" i="1"/>
  <c r="F81" i="1"/>
  <c r="E80" i="1"/>
  <c r="E79" i="1"/>
  <c r="E78" i="1"/>
  <c r="E77" i="1"/>
  <c r="I75" i="1"/>
  <c r="H75" i="1"/>
  <c r="G75" i="1"/>
  <c r="F75" i="1"/>
  <c r="E74" i="1"/>
  <c r="E73" i="1"/>
  <c r="E72" i="1"/>
  <c r="E71" i="1"/>
  <c r="E70" i="1"/>
  <c r="I69" i="1"/>
  <c r="H69" i="1"/>
  <c r="G69" i="1"/>
  <c r="F69" i="1"/>
  <c r="E68" i="1"/>
  <c r="E67" i="1"/>
  <c r="E66" i="1"/>
  <c r="H63" i="1"/>
  <c r="G63" i="1"/>
  <c r="E61" i="1"/>
  <c r="H57" i="1"/>
  <c r="I51" i="1"/>
  <c r="H51" i="1"/>
  <c r="G51" i="1"/>
  <c r="F51" i="1"/>
  <c r="E49" i="1"/>
  <c r="E48" i="1"/>
  <c r="E47" i="1"/>
  <c r="E46" i="1"/>
  <c r="I44" i="1"/>
  <c r="H44" i="1"/>
  <c r="G44" i="1"/>
  <c r="F44" i="1"/>
  <c r="E43" i="1"/>
  <c r="E42" i="1"/>
  <c r="E41" i="1"/>
  <c r="I38" i="1"/>
  <c r="H38" i="1"/>
  <c r="G38" i="1"/>
  <c r="E36" i="1"/>
  <c r="E35" i="1"/>
  <c r="E34" i="1"/>
  <c r="E33" i="1"/>
  <c r="I31" i="1"/>
  <c r="H31" i="1"/>
  <c r="G31" i="1"/>
  <c r="E30" i="1"/>
  <c r="E29" i="1"/>
  <c r="E28" i="1"/>
  <c r="E27" i="1"/>
  <c r="I25" i="1"/>
  <c r="H25" i="1"/>
  <c r="G25" i="1"/>
  <c r="I19" i="1"/>
  <c r="H19" i="1"/>
  <c r="G19" i="1"/>
  <c r="I15" i="1"/>
  <c r="H15" i="1"/>
  <c r="G15" i="1"/>
  <c r="I14" i="1"/>
  <c r="H14" i="1"/>
  <c r="G14" i="1"/>
  <c r="F14" i="1"/>
  <c r="H13" i="1"/>
  <c r="G13" i="1"/>
  <c r="F13" i="1"/>
  <c r="E10" i="1" l="1"/>
  <c r="I13" i="1"/>
  <c r="E75" i="1"/>
  <c r="E197" i="1"/>
  <c r="E246" i="1"/>
  <c r="E271" i="1"/>
  <c r="E143" i="1"/>
  <c r="E314" i="1"/>
  <c r="E228" i="1"/>
  <c r="E252" i="1"/>
  <c r="E31" i="1"/>
  <c r="E209" i="1"/>
  <c r="E283" i="1"/>
  <c r="E301" i="1"/>
  <c r="E44" i="1"/>
  <c r="I6" i="1"/>
  <c r="I12" i="1" s="1"/>
  <c r="E12" i="1" s="1"/>
  <c r="I328" i="1"/>
  <c r="E330" i="1" s="1"/>
  <c r="E137" i="1"/>
  <c r="E308" i="1"/>
  <c r="E320" i="1"/>
  <c r="E57" i="1"/>
  <c r="E155" i="1"/>
  <c r="E258" i="1"/>
  <c r="E161" i="1"/>
  <c r="E9" i="1"/>
  <c r="E81" i="1"/>
  <c r="E119" i="1"/>
  <c r="E149" i="1"/>
  <c r="E203" i="1"/>
  <c r="E63" i="1"/>
  <c r="E131" i="1"/>
  <c r="E13" i="1"/>
  <c r="E38" i="1"/>
  <c r="E265" i="1"/>
  <c r="E289" i="1"/>
  <c r="E8" i="1"/>
  <c r="E15" i="1"/>
  <c r="E191" i="1"/>
  <c r="E216" i="1"/>
  <c r="E222" i="1"/>
  <c r="E240" i="1"/>
  <c r="E277" i="1"/>
  <c r="E295" i="1"/>
  <c r="E69" i="1"/>
  <c r="E87" i="1"/>
  <c r="I167" i="1"/>
  <c r="I7" i="1"/>
  <c r="E168" i="1"/>
  <c r="E167" i="1" s="1"/>
  <c r="E185" i="1"/>
  <c r="E25" i="1"/>
  <c r="E19" i="1"/>
  <c r="E234" i="1"/>
  <c r="E173" i="1"/>
  <c r="E125" i="1"/>
  <c r="H11" i="1"/>
  <c r="E7" i="1"/>
  <c r="F5" i="1"/>
  <c r="H5" i="1"/>
  <c r="G11" i="1"/>
  <c r="E14" i="1"/>
  <c r="E179" i="1"/>
  <c r="G5" i="1"/>
  <c r="F11" i="1"/>
  <c r="E328" i="1" l="1"/>
  <c r="E6" i="1"/>
  <c r="E5" i="1" s="1"/>
  <c r="I5" i="1"/>
  <c r="I11" i="1"/>
  <c r="E11" i="1" s="1"/>
  <c r="P20" i="1"/>
  <c r="P7" i="1"/>
  <c r="P10" i="1"/>
  <c r="P23" i="1"/>
  <c r="P19" i="1"/>
  <c r="P8" i="1"/>
  <c r="P21" i="1"/>
  <c r="P11" i="1"/>
  <c r="P24" i="1"/>
  <c r="P13" i="1"/>
  <c r="P22" i="1"/>
  <c r="P12" i="1"/>
  <c r="P16" i="1"/>
  <c r="P9" i="1"/>
  <c r="T6" i="1"/>
  <c r="P14" i="1"/>
  <c r="P327" i="1"/>
  <c r="P15" i="1"/>
  <c r="P6" i="1" l="1"/>
  <c r="T5" i="1"/>
  <c r="P5" i="1" s="1"/>
</calcChain>
</file>

<file path=xl/sharedStrings.xml><?xml version="1.0" encoding="utf-8"?>
<sst xmlns="http://schemas.openxmlformats.org/spreadsheetml/2006/main" count="477" uniqueCount="317">
  <si>
    <t>№ п/п</t>
  </si>
  <si>
    <t>Наименование мероприятия</t>
  </si>
  <si>
    <t>По годам</t>
  </si>
  <si>
    <t>Всего</t>
  </si>
  <si>
    <t>ОБ</t>
  </si>
  <si>
    <t>ФБ</t>
  </si>
  <si>
    <t>МБ</t>
  </si>
  <si>
    <t>ВБС</t>
  </si>
  <si>
    <t>-</t>
  </si>
  <si>
    <r>
      <rPr>
        <b/>
        <sz val="8"/>
        <color indexed="8"/>
        <rFont val="Arial"/>
        <family val="2"/>
        <charset val="204"/>
      </rPr>
      <t xml:space="preserve">ИТОГО ПО ПРОГРАММЕ 
</t>
    </r>
    <r>
      <rPr>
        <sz val="8"/>
        <color indexed="8"/>
        <rFont val="Arial"/>
        <family val="2"/>
        <charset val="204"/>
      </rPr>
      <t>(без учета туркластера "Порт Лиинахамари")</t>
    </r>
    <r>
      <rPr>
        <b/>
        <sz val="8"/>
        <color indexed="8"/>
        <rFont val="Arial"/>
        <family val="2"/>
        <charset val="204"/>
      </rPr>
      <t xml:space="preserve"> </t>
    </r>
  </si>
  <si>
    <t>2021-2025</t>
  </si>
  <si>
    <t>А</t>
  </si>
  <si>
    <t>Мероприятия по развитию новой экономики</t>
  </si>
  <si>
    <t>1</t>
  </si>
  <si>
    <t>Развитие промышленных предприятий</t>
  </si>
  <si>
    <t>1.1.</t>
  </si>
  <si>
    <t xml:space="preserve">Создание металлургического мини-завода на промплощадке плавильного цеха в пгт. Никель </t>
  </si>
  <si>
    <t>2021-2023</t>
  </si>
  <si>
    <t>1.2.</t>
  </si>
  <si>
    <t>Строительство завода по производству абразивных материалов</t>
  </si>
  <si>
    <t>1.3.</t>
  </si>
  <si>
    <t>Создание эко-завода по переработке вторичных пластиковых материалов</t>
  </si>
  <si>
    <t>2</t>
  </si>
  <si>
    <t>Развитие сельского хозяйства и аквакультуры</t>
  </si>
  <si>
    <t>2.1.</t>
  </si>
  <si>
    <t>Создание форелевого хозяйства</t>
  </si>
  <si>
    <t>2.2.</t>
  </si>
  <si>
    <t>Создание молочно-товарной фермы "Казаки на севере"</t>
  </si>
  <si>
    <t>3</t>
  </si>
  <si>
    <t>Развитие туризма и сферы услуг</t>
  </si>
  <si>
    <t>3.1.</t>
  </si>
  <si>
    <t>Туристический кластер "Порт Лиинахамари"</t>
  </si>
  <si>
    <t>2025-2030</t>
  </si>
  <si>
    <t>3.2.</t>
  </si>
  <si>
    <t>Создание Парка активного отдыха и экстремальных видов спорта в пгт. Никель</t>
  </si>
  <si>
    <t>3.3.</t>
  </si>
  <si>
    <t>Создание торгово-пешеходной зоны в пгт. Никель</t>
  </si>
  <si>
    <t>3.4.</t>
  </si>
  <si>
    <t>Создание туристско-информационного центра Печенгского муниципального округа</t>
  </si>
  <si>
    <t>3.5.</t>
  </si>
  <si>
    <t>Строительство гостиничного комплекса "ViaNickel"</t>
  </si>
  <si>
    <t>3.6.</t>
  </si>
  <si>
    <t>Строительство гостиничного комплекса "Полярия"</t>
  </si>
  <si>
    <t>3.7.</t>
  </si>
  <si>
    <t>Строительство объекта придорожного сервиса - многофункционального сервисного комплекса Petsamo</t>
  </si>
  <si>
    <t>3.8</t>
  </si>
  <si>
    <t>Строительство экотурбазы</t>
  </si>
  <si>
    <t>3.9.</t>
  </si>
  <si>
    <t>Реализация проекта кафе на колесах</t>
  </si>
  <si>
    <t>3.10.</t>
  </si>
  <si>
    <t>Создание пекарни-кондитерской BROD</t>
  </si>
  <si>
    <t>3.11.</t>
  </si>
  <si>
    <t>Реализация проекта "Еда на колесах"</t>
  </si>
  <si>
    <t>B</t>
  </si>
  <si>
    <t>Мероприятия по развитию инфраструктуры и городской среды</t>
  </si>
  <si>
    <t>4</t>
  </si>
  <si>
    <t>Развитие социальной сферы</t>
  </si>
  <si>
    <t>4.1.</t>
  </si>
  <si>
    <t>4.2.</t>
  </si>
  <si>
    <t>4.3.</t>
  </si>
  <si>
    <t>Капитальный ремонт поликлиники в г. Заполярный</t>
  </si>
  <si>
    <t>4.4.</t>
  </si>
  <si>
    <t>Строительство модульного фельдшерско-акушерского пункта в поселке Корзуново</t>
  </si>
  <si>
    <t>4.5.</t>
  </si>
  <si>
    <t>Строительство модульного фельдшерско-акушерского пункта в населенном пункте Лиинахамари</t>
  </si>
  <si>
    <t>4.6.</t>
  </si>
  <si>
    <t>Строительство модульной амбулатории  в поселке городского типа Печенга</t>
  </si>
  <si>
    <t>4.7.</t>
  </si>
  <si>
    <t>Строительство модульного фельдшерско-акушерского пункта в населенном пункте Раякоски</t>
  </si>
  <si>
    <t>2021-2022</t>
  </si>
  <si>
    <t>4.9.</t>
  </si>
  <si>
    <t>4.10.</t>
  </si>
  <si>
    <t>Реконструкция Дворца культуры "Восход" в пгт. Никель</t>
  </si>
  <si>
    <t>4.11.</t>
  </si>
  <si>
    <t>Реконструкция Дворца культуры "Октябрь" в г. Заполярный</t>
  </si>
  <si>
    <t>2022-2024</t>
  </si>
  <si>
    <t>• Выполнена реконструкция и оснащение концертного зала, ремонт внутренних помещений, реконструкция системы вентиляции и кондиционирования;
• Созданы условия для проведения крупных культурно-досуговых мероприятий и фестивалей, в том числе международных;
• Оборудован молодежный центр;
• Уровень удовлетворенности жителей г. Заполярный качеством культурно-досуговой сферы вырос с 27 до 55 %</t>
  </si>
  <si>
    <t>4.12.</t>
  </si>
  <si>
    <t>Капитальный ремонт библиотеки и детской школы искусств в п. Спутник</t>
  </si>
  <si>
    <t>4.13.</t>
  </si>
  <si>
    <t>Строительство спортивного комплекса для размещения ДЮСШ в пгт. Никель</t>
  </si>
  <si>
    <t>2023-2025</t>
  </si>
  <si>
    <t>4.14.</t>
  </si>
  <si>
    <t xml:space="preserve">Реконструкция спортивного комплекса Строитель в г. Заполярный </t>
  </si>
  <si>
    <t>2024-2025</t>
  </si>
  <si>
    <t>4.15.</t>
  </si>
  <si>
    <t>Капитальный ремонт Спортивного центра в п. Спутник</t>
  </si>
  <si>
    <t>5</t>
  </si>
  <si>
    <t>Модернизация жилья и инженерной инфраструктуры</t>
  </si>
  <si>
    <t>5.1.</t>
  </si>
  <si>
    <t>Разработка программы реализации мастер-плана пгт. Никель в части модернизации жилой застройки</t>
  </si>
  <si>
    <t>В рамках программы реализации мастер-плана пгт. Никель в части модернизации жилой застройки проработаны:
• Организационно-правовые вопросы расселения жилого фонда, сноса избыточных многоквартирных домов и предоставления гражданам комфортного жилья;
• Вопросы повышения инвестиционной привлекательности жилья, разработки финансовых инструментов привлечения инвестиций;
• Адресный список подлежащих сносу и реконструкции многоквартирных жилых домов;
• Эффекты от реализации программы;
• Подготовлена предпроектная документация</t>
  </si>
  <si>
    <t>5.2.</t>
  </si>
  <si>
    <t>Разработка программы реализации мастер-плана г. Заполярный в части модернизации жилой застройки</t>
  </si>
  <si>
    <t>2023-2024</t>
  </si>
  <si>
    <t>5.3.</t>
  </si>
  <si>
    <t>Снос аварийных зданий в пгт. Никель и г. Заполярный</t>
  </si>
  <si>
    <t>2021-2024</t>
  </si>
  <si>
    <t>• Произведен снос аварийных зданий площадью до 80 тыс. кв. м
• Осуществлен вывоз строительного мусора, выполнена рекультивация территории для последующего размещения новых зданий, сооружений, общественных пространств;
• Улучшен внешний облик пгт. Никель и г. Заполярный</t>
  </si>
  <si>
    <t>5.4.</t>
  </si>
  <si>
    <t>Капитальный ремонт домов в поселке Спутник, пгт Печенга, поселке 19 км</t>
  </si>
  <si>
    <t>5.5.</t>
  </si>
  <si>
    <t>5.6.</t>
  </si>
  <si>
    <t>Реконструкция системы теплоснабжения пгт. Никель</t>
  </si>
  <si>
    <t>2022-2025</t>
  </si>
  <si>
    <t>• Жители поселка обеспечены надежным теплоснабжением;
• Общее снижение издержек на теплоснабжение пгт. Никель на 60 %;
• Снижена себестоимость производства тепловой энергии в 2 раза;
• Снижены расходов бюджета на предоставление субсидии эксплуатирующей организации до 200 млн. руб. в год;
• Повышен уровень удовлетворенности жителей пгт. Никель качеством коммунальных услуг с 32 до 55 %</t>
  </si>
  <si>
    <t>5.7.</t>
  </si>
  <si>
    <t>Реконструкция системы водоснабжения пгт. Никель</t>
  </si>
  <si>
    <t>5.8.</t>
  </si>
  <si>
    <t>Реконструкция канализационных очистных сооружений пгт. Никель и г. Заполярный</t>
  </si>
  <si>
    <t>6</t>
  </si>
  <si>
    <t>Развитие городской среды</t>
  </si>
  <si>
    <t>6.1.</t>
  </si>
  <si>
    <t>Благоустройство Фестивальной площади в пгт. Никель</t>
  </si>
  <si>
    <t>6.2.</t>
  </si>
  <si>
    <t>Благоустройство общественной территории пл. Ленина в пгт Никель</t>
  </si>
  <si>
    <t>6.3.</t>
  </si>
  <si>
    <t>Благоустройство Центрального парка в пгт.  Никель</t>
  </si>
  <si>
    <t>6.4.</t>
  </si>
  <si>
    <t>Благоустройство "Тропы здоровья" в г. Заполярный</t>
  </si>
  <si>
    <t>6.5.</t>
  </si>
  <si>
    <t>6.6.</t>
  </si>
  <si>
    <t>Благоустройство общественной территории сквера по ул. Ленина в г. Заполярном</t>
  </si>
  <si>
    <t>6.7.</t>
  </si>
  <si>
    <t>Развитие событийной программы</t>
  </si>
  <si>
    <t>7</t>
  </si>
  <si>
    <t>Развитие институтов и международное сотрудничество</t>
  </si>
  <si>
    <t>7.1.</t>
  </si>
  <si>
    <t>Развитие Центра социальных проектов "Вторая школа" в пгт. Никель</t>
  </si>
  <si>
    <t>* ПАО ГМК "Норильский Никель": Поддержка проектного офиса (Развитие коммуникаций. Консолидация инструментов поддержки. Бизнес-кураторы. Консультационная помощь. Проект "Бизнес в школу"). Грантовый конкурс, поддержка социального предпринимательства, знакомство с лучшими практиками и тенденциями в сфере благотворительности и добровольчества</t>
  </si>
  <si>
    <t>7.2.</t>
  </si>
  <si>
    <t>Проведение Дней российско-норвежского приграничного сотрудничества</t>
  </si>
  <si>
    <t>7.3.</t>
  </si>
  <si>
    <t>Регулярное автобусное сообщение по маршруту: Мурманск-Киркенес-Мурманск</t>
  </si>
  <si>
    <t>ООО "Сириус"</t>
  </si>
  <si>
    <t>ПАО ГМК "Норильский Никель"</t>
  </si>
  <si>
    <t>ООО "Таргетинг"</t>
  </si>
  <si>
    <t>Министерство градостроительства и благоустройства Мурманской области</t>
  </si>
  <si>
    <t>Министерство строительства Мурманской области</t>
  </si>
  <si>
    <t>ООО "Мурманский абразивный завод"</t>
  </si>
  <si>
    <t>* Проведен капитальный ремонт здания библиотеки и детской школы искусств по ул. Новая, дом 4 в п. Спутник;
* Улучшено предоставление услуг в сфере культуры, а также обеспечены разнообразные формы досуга для жителей поселка и близлежащих населенных пунктов</t>
  </si>
  <si>
    <t>• Построены здание спортивного комплекса и прилегающие к нему плоскостные сооружения;
• Численность занимающихся спортом пгт. Никель увеличилась на 30 % от уровня 2019 года;
• Уровень удовлетворенности жителей пгт. Никель возможностями для занятий спортом вырос с 76 до 85 %, возможностями для дополнительного образования: с 81 до 85 %</t>
  </si>
  <si>
    <t>• Выполнена реконструкция здания спорткомплекса "Строитель" и стадиона, благоустройство прилегающей парковой зоны;
• Численность занимающихся спортом в г. Заполярный увеличилась на 30 % от уровня 2019 года;
• Уровень удовлетворенности жителей г. Заполярный возможностями для занятий спортом вырос с 56 до 75 %</t>
  </si>
  <si>
    <t>• Проведен капитальный ремонт зданий спортивного центра по ул. Новая, дом 6, в п. Спутник;
• Обеспечена организация досуга жителей поселка и близлежащих населенных пунктов, а также доступность занятий физической культурой и спортом для всех категорий граждан;
• Увеличена единовременная пропускная способность объектов спорта в муниципальном образовании на 12 человек, создано не менее 3 новых рабочих мест</t>
  </si>
  <si>
    <t>В рамках программы реализации мастер-плана г. Заполярный в части модернизации жилой застройки проработаны:
• Организационно-правовые вопросы расселения жилого фонда, сноса избыточных многоквартирных домов и предоставления гражданам комфортного жилья;
• Вопросы повышения инвестиционной привлекательности жилья, разработки финансовых инструментов привлечения инвестиций;
• Адресный список подлежащих реконструкции многоквартирных жилых домов;
• Эффекты от реализации программы;
• Подготовлена предпроектная документация</t>
  </si>
  <si>
    <t>• Проведен капитальный ремонт дома в п. Спутник (ул. Новая, дом 8  - крыша);
• Проведен капитальный ремонт домов в п. 19 км (дом № 1 - водоотведение; дом 3 - крыша, водоотведение);
• Проведен капитальный ремонт домов в пгт Печенга (Печенгское шоссе, дома 11 и 12 - крыша, фасад);
• Улучшен архитектурный облик поселков;
• Улучшены жилищные условия 663 человек</t>
  </si>
  <si>
    <t>• Благоустроена Фестивальная площадь;
• Организовано проведение фестиваля "Гастроиндастри" и других массовых мероприятий;
• Уровень удовлетворенности жителей пгт. Никель качеством общественных пространств вырос с 34 до 55 %</t>
  </si>
  <si>
    <t>• Организована работа "Мастерской городских событий";
• Организован центр международного сотрудничества "Баренц Холл";
• Разработан календарь событий;
• Проводится фестиваль "Гастроиндастри", проводятся международные спортивные и культурные мероприятия ("Лыжня дружбы", "Без границ", "Северный ветер");
• Проводятся масштабные городские мероприятия и фестивали силами местного сообщества;
• Проводятся международные экологические конференции;
• Уровень удовлетворенности жителей пгт. Никель и г. Заполярный качеством событийной программы вырос с 64 до 75 %</t>
  </si>
  <si>
    <t>• Запущено регулярное автобусное сообщение, способствующее повышению международной мобильности населения, развитию туризма, деловых контактов;
• На отдельном участке введен электрошаттл по маршруту: Заполярный-Киркенес-Заполярный (при принятии соответствующего решения)</t>
  </si>
  <si>
    <t>* ПАО ГМК "Норильский Никель": Реализация проекта в рамках программ АНО "Центр социальных проектов Печенгского района "Вторая школа";
* Комитет по туризму Мурманской области: Информационное взаимодействие с туристско-информационным центром Печенгского муниципального округа</t>
  </si>
  <si>
    <t>* Министерство строительства Мурманской области: Софинансирование работ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</si>
  <si>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ПАО ГМК "Норильский Никель": Финансирование разработки программы;
* Министерство строительства Мурманской области: Проработка источников финансирования со стороны областного и федерального бюджета, экспертное сопровождение;
* Администрация Печенгского муниципального округа: Экспертное сопровождение в части программы расселения граждан из аварийного жилья и сноса многоквартирных домов</t>
  </si>
  <si>
    <t>* ПАО ГМК "Норильский Никель": Финансирование работ по сносу аварийных зданий, вывозу строительного мусора;
* Администрация Печенгского муниципального округа: выполнение работ по рекультивации освобожденной территории, предоставление участков для размещения новых объектов капитального строительства и общественных пространств</t>
  </si>
  <si>
    <t>* ПАО ГМК "Норильский Никель": Разработка концепции, проектно-сметной документации. Реализация проекта в рамках благотворительной программы и деятельности АНО "Центр социальных проектов Печенгского округа "Вторая школа";
* Администрация Печенгского муниципального округа: предоставление земельного участка, оказание содействия в проведении работ по благоустройству территории, присоединении объектов к сетям инженерного обеспечения</t>
  </si>
  <si>
    <t>* ПАО ГМК "Норильский Никель": Разработка концепции, проектно-сметной документации. Софинансирование благоустройства территории в части установки малых архитектурных форм;
* Администрация Печенгского муниципального округа: Обсуждение концепции с жителями. Подготовка и сопровождение заявки в Министерство градостроительства и благоустройства Мурманской области. Софинансирование благоустройства территории;
* Министерство градостроительства и благоустройства Мурманской области: Финансирование благоустройства территории по государственной программе "Формирование современной городской среды Мурманской области"</t>
  </si>
  <si>
    <t>* ПАО ГМК "Норильский Никель": Софинансирование разработки проектно-сметной документации и выполнения работ;
* Администрация Печенгского муниципального округа:  Организация общественного обсуждения концепции благоустройства "Тропы здоровья" с жителями;
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области";
* Минстрой России: Предоставление субсидии в соответствии с условиями конкурса проектов по созданию комфортной городской среды (по линии федерального проекта "Формирование комфортной городской среды")</t>
  </si>
  <si>
    <t>* ПАО ГМК "Норильский Никель": Разработка концепции, проектно-сметной документации. Софинансирование благоустройства территории;
* Администрация Печенгского муниципального округа: Организация общественного обсуждения концепции благоустройства центральной площади с жителями. Подготовка и сопровождение заявки в Министерство градостроительства и благоустройства Мурманской области. Софинансирование благоустройства территории;
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</t>
  </si>
  <si>
    <t>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</t>
  </si>
  <si>
    <t>• Создано рыбоводное хозяйство по индустриальному выращиванию холодноводных рыб (форель радужная) на территории Печенгского района Мурманской области в акватории озера Алла-Аккаярви;
• Создано рабочих мест к 2025 г.: до 14</t>
  </si>
  <si>
    <t>• Организовано производство молока и мяса телятины с внедрением прогрессивных технологий и средств механизации, создания стада молочного скота и прочной кормовой базы;
• Создано рабочих мест к 2025 г.: до 13</t>
  </si>
  <si>
    <t>• Отремонтировано помещение площадью 30 кв.м по адресу ул. Сидоровича, 4;
• Организованы информационные услуги для туристов;
• Создано рабочих мест к 2025 г.: до 5</t>
  </si>
  <si>
    <t>• Построен гостинично-рекреационный комплекс, включающий номерной фонд и оздоровительно-развлекательный блока (банный комплекс, услуги ухода за телом, косметологические услуги, кафетерий);
• Создано рабочих мест к 2025 г.: до 16</t>
  </si>
  <si>
    <t>• Построен отель по франшизе на 21 номер, включая полноценное кафе для проживающих в отеле и жителей города, экскурсионное бюро;
• Создано рабочих мест к 2025 г.: до 10</t>
  </si>
  <si>
    <t>• Построена туристическая база с организацией туров отдыха по принципу "все включено";
• Создано рабочих мест к 2025 г.: до 21</t>
  </si>
  <si>
    <t>• Организована кондитерская-пекарня на 15 посадочных мест с детской игровой зоной;
• Создано рабочих мест к 2025 г.: до 10</t>
  </si>
  <si>
    <t>• Организованы мобильные точки общественного питания в местах проведения досуга населения и удаленных населенных пунктах Печенгского района;
• Создано рабочих мест к 2022 г.: до 21</t>
  </si>
  <si>
    <t>• Благоустроена территория Центральной площади;
• На территории площади проводится не менее 20 городских событий ежегодно;
• Уровень удовлетворенности жителей г. Заполярный качеством общественных пространств вырос с 42 до 55 %</t>
  </si>
  <si>
    <t>Благоустройство Центральной площади в г. Заполярный</t>
  </si>
  <si>
    <t>• Построен эко-завод с производством архитектурных форм из вторсырья от 50 объектов в месяц;
• В качестве сырья используются собираемые на территории округа отходы полимеров, полиэтилена, полипропилена и др.;
• Создано рабочих мест к 2025 г.: до 10</t>
  </si>
  <si>
    <t>• Построен металлургический мини-завод по производству мелющих шаров и сортового проката мощностью 55 тыс. тонн и 80 тыс. тонн в год соответственно;
• Задействована промплощадка и инфраструктура закрытого плавильного цеха в пгт. Никель;
• Создано рабочих мест к 2025 г.: до 195;
• Планируемые сборы по НДФЛ к 2025 г.: до 25 млн. руб. в год;
• Общий уровень удовлетворенности жителей Никеля возможностями для работы вырос с 37 % до 45 % и выше</t>
  </si>
  <si>
    <t>ООО "Порт Лиинахамари"</t>
  </si>
  <si>
    <t xml:space="preserve"> АНО "Центр социальных проектов "Вторая школа"</t>
  </si>
  <si>
    <t>• Созданы якорные объекты Парка: горнолыжный центр, центр водных видов спорта, тематический полигон;
• Туристический поток: до 90 тыс. посетителей в год (в том числе за счет реализации связанных мероприятий в сфере туризма);
• Совокупная выручка инвестиционных проектов: до 175 млн. руб. в год с 2026 года;
• Создано до 150 рабочих мест в якорных объектах;
• Создано (сохранено) до 350 рабочих мест в торговле и сфере обслуживания;
• Потенциальный объем налоговых поступлений: до 40 млн. руб. в год по УСН (до 7 млн. в течение льготного периода), до 30 млн. руб. в год по НДФЛ</t>
  </si>
  <si>
    <t>• Воссозданы здания в историческом квартале Никеля в районе ул. Бабикова общей площадью 3 тыс. кв. м для размещения объектов торговли, общепита и апартаментов;
• Выполнено благоустройство территории, созданы арт-объекты и нестационарные объекты торговли;
• Выручка от сдачи в аренду недвижимости: до 18 млн. руб. в год;
• Создано до 60 рабочих мест;
• Срок окупаемости инвестиционного проекта: от 5 до 10 лет</t>
  </si>
  <si>
    <t>• Организовано кафе на колесах с приготовлением комплексных обедов и выпечки;
• Создано рабочих мест к 2025 г.: до 10</t>
  </si>
  <si>
    <t>• Реализован проект "Перемена" (созданы условия для профессионального и личностного роста специалистов сферы образования);
• Проведен инженерный марафон Imake для стимулирования научно-технического творчества у детей;
• Выполнены меры по энергосбережению и обеспечению безопасности СОШ № 1, 7, 20</t>
  </si>
  <si>
    <t>Модернизация школ и реализация программ поддержки образования</t>
  </si>
  <si>
    <t>* ПАО ГМК "Норильский Никель": Поддержка проектов по развитию образования. Софинансирование ремонтных работ – в рамках соглашения с Правительством Мурманской области;</t>
  </si>
  <si>
    <t>Администрация Печенгского муниципального округа</t>
  </si>
  <si>
    <t>• Выполнена реконструкция здания, в том числе функциональное переустройство помещений с учетом актуальных потребностей;
• Созданы возможности для проведения международных конференций и фестивалей;
• Уровень удовлетворенности жителей пгт. Никель культурно-досуговыми возможностями вырос с 30 до 55 %</t>
  </si>
  <si>
    <t>• Выполнена реконструкция канализационных очистных сооружений;
• Качество сточных вод после очистки соответствует действующим нормативам</t>
  </si>
  <si>
    <t>• Проведена реконструкция магистрального водовода из оз. Лучломполо, системы водоподготовки и водопроводных сетей;
• Потери воды снижены на 50 %;
• Уровень удовлетворенности жителей пгт. Никель качеством коммунальных услуг вырос с 32 до 55 %</t>
  </si>
  <si>
    <t>• Благоустроена площадь Ленина перед ДК "Восход": выполнена замена покрытия, установка МАФ;
• На площади проводится не менее 10 событий в год;
• Уровень удовлетворенности жителей пгт. Никель качеством общественных пространств вырос с 34 до 55 %</t>
  </si>
  <si>
    <t>• Благоустроена территория Центрального парка: выполнены работы по озеленению, устройству покрытий, установке МАФ;
• На территории парка проводится не менее 10 событий в год;
• Уровень удовлетворенности жителей пгт. Никель качеством общественных пространств вырос с 34 до 45 %</t>
  </si>
  <si>
    <t>• Благоустроена Тропа здоровья, в т.ч. территории, прилегающей к городскому озеру в г. Заполярный: выполнено устройство покрытий, установка МАФ и нестационарных объектов;
• На благоустроенной территории организовано проведение городских событий;
• Уровень удовлетворенности жителей г. Заполярный качеством общественных пространств вырос с 42 до 55 %</t>
  </si>
  <si>
    <t>• Благоустроена территория сквера по ул. Ленина, перед зданием администрации в г. Заполярный
• Уровень удовлетворенности жителей г. Заполярный качеством общественных пространств вырос с 42 до 55 %</t>
  </si>
  <si>
    <t>• Создана инфраструктура для опережающего развития новой экономики и повышения качества жизни по четырем направлениям: "Бизнес", "Девелопмент / Городская среда", "Туризм", "Социокультурные проекты";
• Создан и работает проектный офис по реализации Программы социально-экономического развития Печенгского муниципального округа на базе АНО "Центр социальных проектов Печенгского округа "Вторая школа";
• Сформированы и работают команды для реализации проектов и инициатив</t>
  </si>
  <si>
    <t>• Построен многофункциональный комплекс на федеральной трассе, включающий автозаправочную станцию и электрозаправочную станцию (для заправки электрокаров), кафе, магазин, сувенирную лавку, автомойку самообслуживания, узел связи, санузел, фотозону, сектор туристической навигации;
• Создано рабочих мест к 2025 г.: до 10</t>
  </si>
  <si>
    <t>Министерство здравоохранения Мурманской области</t>
  </si>
  <si>
    <t>* ПАО ГМК "Норильский Никель": Поддержка конференций и фестивалей, проводимых на базе Дворца культуры;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культуры Мурманской области, Министерство строительства Мурманской области,  Минкульт России, Минвостокразвития России;
* Министерство строительства Мурманской области: Софинансирование работ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</si>
  <si>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Министерство строительства Мурманской области: Софинансирование работ по благоустройству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</si>
  <si>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ПАО ГМК "Норильский Никель": Финансирование разработки проектно-сметной документации. Предоставление беспроцентного займа инвестору на реконструкцию системы водоснабжения;
* Администрация Печенгского муниципального округа: Корректировка схемы водоснабжения и водоотведения.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федеральные институты развития.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федеральные институты развития;
* ВЭБ. РФ: Предоставление субсидии на проведение реконструкции объектов водоснабжения</t>
  </si>
  <si>
    <t>* ПАО ГМК "Норильский Никель": Финансирование разработки проектно-сметной документации. Предоставление беспроцентного займа инвестору на реконструкцию системы водоотведения;
* Администрация Печенгского муниципального округа: Корректировка схемы водоснабжения и водоотведения.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федеральные институты развития.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федеральные институты развития;
* Государственная корпорация развития "ВЭБ.РФ": Предоставление субсидии на проведение реконструкции канализационных очистных сооружений</t>
  </si>
  <si>
    <t>Реквизиты положительного заключения гос. экспертизы (при наличии)</t>
  </si>
  <si>
    <r>
      <t>* ПАО ГМК "Норильский Никель": Софинансирование подготовки концепции и проектно-сметной документации. Софинансирование реконструкции и технического оснащения Дворца культуры; Предоставление грантов для реализации социокультурных проектов;
* Администрация Печенгского муниципального округа: 	Организация разработки проектно-сметной документации. Подготовка и сопровождение заявки в Министерство культуры Мурманской области, Министерство строительства Мурманской области, Минкульт России, федеральные институты развития;
* Министерство строительства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Мурманской области: Софинансирование работ по реконструкции в рамках регионального проекта "Культурная среда";
* Минкульт России: Предоставление субсидии на ремонт и укрепление материально-технической базы Дворца культуры;
* Государственная корпорация развития "ВЭБ.РФ": Софинансирование реконструкции Дворца культуры в рамках программы предоставления субсидий на реконструкцию социальных объектов в моногородах</t>
    </r>
  </si>
  <si>
    <r>
      <rPr>
        <strike/>
        <sz val="8"/>
        <rFont val="Arial"/>
        <family val="2"/>
        <charset val="204"/>
      </rPr>
      <t xml:space="preserve">
</t>
    </r>
    <r>
      <rPr>
        <sz val="8"/>
        <rFont val="Arial"/>
        <family val="2"/>
        <charset val="204"/>
      </rPr>
      <t>Капитальный ремонт домов в поселке Спутник, пгт Печенга, поселке 19 км (второй этап)</t>
    </r>
  </si>
  <si>
    <t>* Министерство строительства Мурманской области: Софинансирование работ по благоустройству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формирований. Изменения будут внесены на основании письма (исх.№07-02/638-ВС от 11.02.2021)</t>
  </si>
  <si>
    <t>• Создана инфраструктура Порта Лиинахамари – основной точки прибытия и отправления круизных судов. Построена причальная стенка, морской вокзал, объекты берегоукрепления и набережная протяжённостью 1,5 км;
• Построена туристическая деревня рядом с портом Лиинахамари – основное место размещения и отдыха с гостиничным номерным фондом на 900 номеров, место старта туристических маршрутов;
• Создана инфраструктура экологических маршрутов;
• Выполнена реконструкция аэропорта Корзуново;
• Выполнена реконструкция железной дороги аэропорт Корзуново - ст. Трифоново протяженностью 35 км;
• Выполнена реконструкция автодорог протяженностью 30 км;
• Построены объекты инженерного обеспечения туристских объектов;
• Привлечено туристов: до 300 тыс. человек в год;
• Создано рабочих мест: 250;
• Выручка к 2030 г.: до 3,3 млрд. руб. в год;
• Среднегодовой объем налоговых поступлений в консолидированный бюджет Мурманской области к 2030 г.: до 180 млн. руб. в год</t>
  </si>
  <si>
    <t>• Построен завод по производству шлаков гранулированных с выводом продукции на европейский рынок;
• Создано рабочих мест к 2025 г.: до 10</t>
  </si>
  <si>
    <t xml:space="preserve">• Мероприятие "Дни российско-норвежского приграничного сотрудничества в пгт. Никель Печенгского муниципального округа" проводится ежегодно с целью акцентировать внимание на достижениях и успехах развития приграничных районов, выявления новых точек роста в приграничном сотрудничестве, развития территорий, экспорта услуг приграничных районов, создания новых совместных бизнес-проектов, привлечения инвестиций;
• Используется потенциал межмуниципального сотрудничества и повышается его качество для улучшения социально-экономического развития муниципалитетов Мурманской области </t>
  </si>
  <si>
    <r>
      <t>* ПАО ГМК "Норильский Никель": Разработка концепции, проектно-сметной документации. Строительство объектов размещения, развитие туристических маршрутов и горнолыжного центра;
* Администрация Печенгского муниципального округа, Комитет по туризму Мурманской области: подготовка заявки по включению мероприятий в национальный проект "Туризм и индустрия гостеприимства" (после утверждения национального проекта);
* Минобороны России, ФСБ России: предоставление участков земель обороны и безопасности для развития туристического кластера;</t>
    </r>
    <r>
      <rPr>
        <sz val="8"/>
        <rFont val="Arial"/>
        <family val="2"/>
        <charset val="204"/>
      </rPr>
      <t xml:space="preserve">
* Ростуризм: Софинансирование мероприятий по развитию объектов туристического кластера;
* Минтранс России: Софинансирование мероприятий по развитию объектов транспортной инфраструктуры</t>
    </r>
  </si>
  <si>
    <t>Министерство культуры Мурманской области</t>
  </si>
  <si>
    <t xml:space="preserve"> Министерство энергетики и жилищно-коммунального хозяйства Мурманской области</t>
  </si>
  <si>
    <t>Комитет по туризму Мурманской области</t>
  </si>
  <si>
    <t>Министерство образования и науки Мурманской области</t>
  </si>
  <si>
    <t>• Проведен капитальный ремонт дома в п. Спутник (ул. Новая, дом 15  - крыша);
• Проведен капитальный ремонт дома в п. Спутник (ул. Новая, дом 21  - крыша);                                                                                   
• Проведен капитальный ремонт домов в п. 19 км (дом № 2 - крыша);                                                                                                   • Проведен капитальный ремонт домов в п. 19 км (дом № 4 -  крыша).                                                                                                   • Улучшен архитектурный облик поселков;
• Улучшены жилищные условия 782 человек</t>
  </si>
  <si>
    <t>Строительство модульного фельдшерско-акушерского пункта в населенном пункте Спутник</t>
  </si>
  <si>
    <t>4.8</t>
  </si>
  <si>
    <t>4.16.</t>
  </si>
  <si>
    <r>
      <t xml:space="preserve">• Обновленный Печенгский политехнический техникум покрывает потребность в кадрах для АО "Кольская ГМК" и объектов новой экономики, в частности прошли обучение и переподготовку:
   - до 215 человек в 2021-2025 гг. по специальностям групп "Технологии материалов" и "Машиностроение" для новых инвестпроектов в сфере промышленности (раздел 2 Программы);
   - до 180 человек в 2021-2025 гг. по специальностям групп "Техническая эксплуатация и обслуживание электрического и электромеханического оборудования (в горной промышленности)", "Слесарь", "Электромонтер по ремонту и обслуживанию электрооборудования (в промышленности), "Техническое обслуживание и ремонт автомобильного транспорта", "Сварщик (ручной и частично механизированной сварки (наплавки),  "Подземная разработка месторождений полезных ископаемых" для обеспечения потребности в кадрах АО "Кольская ГМК";
   - до 310 человек в 2021-2025 гг. по специальностям группы "Сервис и туризм" для обеспечения кадрами новых инвестпроектов в сфере туризма (раздел 3 Программы);
   - до 190 человек в 2021-2025 гг. - переподготовка работающего в торговле и сфере обслуживания персонала по специальностям группы "Сервис и туризм";
   - до 500 человек с 2024 года по специальностям группы "Сервис и туризм" для реализации проекта туристического кластера "Порт Лиинахамари" -  при наличии потребности у работодателей и баз практик
• Выполнена реконструкция (ремонт) и оснащение техникума при принятии решения по итогам разработки стратегии. Организована подготовка по востребованным специальностям;
• Численность выпускников 9 (2020 - 366 человек, прогноз 2021 - 370 человек) и 11 (2020 - 148 человек, прогноз 2021 - 122 человек) классов школ остается 2019-2023 годах примерно на одинаковом уровне. 
</t>
    </r>
    <r>
      <rPr>
        <strike/>
        <sz val="8"/>
        <color indexed="10"/>
        <rFont val="Arial"/>
        <family val="2"/>
        <charset val="204"/>
      </rPr>
      <t/>
    </r>
  </si>
  <si>
    <t xml:space="preserve">ГАПОУ МО "Печенгский политехнический техникум"
</t>
  </si>
  <si>
    <t xml:space="preserve">* ПАО ГМК "Норильский Никель": Разработка стратегии развития Печенгского политехнического техникума. Подготовка и проектно-сметной документации. Софинансирование работ по реконструкции здания
* Министерство образования и науки Мурманской области: организация предоставления среднего профессионального образования, включая обеспечение государственных гарантий реализации права на получение общедоступного и бесплатного среднего профессионального образования. Заявки на конкурсы в рамках нацпроекта направляют образовательные организации. 
* По итогам разработки стратегии софинансирование работ по реконструкции здания. Подготовка и сопровождение заявки в Минпросвещения России в рамках федерального проекта "Молодые профессионалы"
</t>
  </si>
  <si>
    <t>Развитие Печенгского политехнического техникума в пгт. Никель</t>
  </si>
  <si>
    <t>ИОГВ МО, координирующий реализацию мероприятия</t>
  </si>
  <si>
    <t>Планируемые объемы и источники финансирования (тыс. руб.)</t>
  </si>
  <si>
    <t>Планируемый период выполнения мероприятия</t>
  </si>
  <si>
    <t>Описание результата реализации мероприятия</t>
  </si>
  <si>
    <t>Ответственный за результат от реализации мероприятия</t>
  </si>
  <si>
    <t>Участники реализации мероприятия и предполагаемые механизмы его реализации</t>
  </si>
  <si>
    <t xml:space="preserve">Министерство развития Арктики и экономики
Мурманской области </t>
  </si>
  <si>
    <t>* ООО "Сириус": реализация инвестиционного проекта в соответствии с бизнес-планом;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поддержки в соответствии с результатами конкурса долгосрочных бизнес-проектов;
* Министерство развития Арктики и экономики Мурманской области: Присвоение инвестпроекту статуса регионального, статуса Резидента Арктической зоны РФ;
* АО "Корпорация развития Мурманской области": сопровождение реализации инвестпроекта;
* Государственная корпорация развития "ВЭБ.РФ": Предоставление инвестору беспроцентных займов. Предоставление субсидий на обеспечение новых объектов инженерной инфраструктурой в размере 95 % от стоимости</t>
  </si>
  <si>
    <t>Министерство развития Арктики и экономики Мурманской области</t>
  </si>
  <si>
    <t>* Министерство развития Арктики и экономики Мурманской области: Субсидия автономной некоммерческой организации по развитию конгрессно-выставочной деятельности "Мурманконгресс" на финансовое обеспечение затрат по сопровождению проведения международных и межрегиональных мероприятий в сфере развития международных, внешнеэкономических связей и межрегионального сотрудничества". Субсидия на проведение "Дней российско-норвежского приграничного сотрудничества";
* Администрация Печенгского района: организационная поддержка мероприятия;
*  АНО "Центр социальных проектов Печенгского округа "Вторая школа": организационная поддержка мероприятия</t>
  </si>
  <si>
    <t>* Министерство развития Арктики и экономики Мурманской области: организация коммуникации на международном уровне по реализации проекта;
* Министерство транспорта и дорожного хозяйства Мурманской области: организация транспортного сообщения по новому маршруту;
* Администрация Печенгского муниципального округа: организационная поддержка;
* Комитет по туризму Мурманской области: продвижение маршрута в рамках турпродукта региона;
* АО "Корпорация развития Мурманской области": сопровождение проекта;
* Минтранс России: поддержка проекта</t>
  </si>
  <si>
    <t>Министерство спорта 
Мурманской области</t>
  </si>
  <si>
    <t>* ООО "Мурманский абразивный завод" (группа компаний Уралгрит):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 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</si>
  <si>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ПАО ГМК "Норильский Никель": Софинансирование подготовки концепции и проектно-сметной документации. Софинансирование технического оснащения спорткомплекса;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спорта и молодежной политики Мурманской области;
* Министерство спорта Мурманской области: Софинансирование работ по реконструкции спорткомплекса в рамках регионального проекта "Спорт – норма жизни". Сопровождение заявки в Минспорт России;
* Минспорт России: Предоставление субсидии на строительство спорткомплекса и плоскостных сооружений в рамках федеральной программы "Развитие физической культуры и спорта"</t>
  </si>
  <si>
    <t>* ПАО ГМК "Норильский Никель": Софинансирование подготовки концепции и проектно-сметной документации. Софинансирование технического оснащения спорткомплекса;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спорта и молодежной политики Мурманской области;
* Министерство спорта Мурманской области: Софинансирование работ по реконструкции спорткомплекса в рамках регионального проекта "Спорт – норма жизни". Сопровождение заявки в Минспорт России;
* Минспорт России: Предоставление субсидии на реконструкцию спорткомплекса и установку искусственного покрытия на футбольном поле в рамках федеральной программы "Развитие физической культуры и спорта"</t>
  </si>
  <si>
    <t>* ПАО ГМК "Норильский Никель": Поддержка проекта "Мастерская городских событий". Поддержка масштабных городских мероприятий и фестивалей, в том числе реализация  благотворительной программы "Мир новых возможностей", проекта "Культурное волонтерство" и других;
* Администрация Печенгского муниципального округа: Разработка календаря городских событий. Организация городских событий силами муниципальных учреждений;
* Комитет по туризму Мурманской области: продвижение событий в рамках турпродукта региона;
* Министерство спорта Мурманской области: Содействие организации международных спортивных соревнований;
* Министерство культуры Мурманской области: Содействие организации международных культурных событий;
* Министерство природных ресурсов, экологии и рыбного хозяйства Мурманской области: Содействие организации международных экологических мероприятий</t>
  </si>
  <si>
    <t>Предприниматель С.Кущенко</t>
  </si>
  <si>
    <t>Предприниматель З.Тульцева</t>
  </si>
  <si>
    <t>Предприниматель А. Чернышев</t>
  </si>
  <si>
    <t>Предприниматель И. Ташова</t>
  </si>
  <si>
    <t>Предприниматель В. Лебедев</t>
  </si>
  <si>
    <t>Генеральный директор научно-производственного объединения "ИММИД АКВАКУЛЬТУРА"
С. Мамедбеков</t>
  </si>
  <si>
    <t>Индивидуальный предприниматель  А. Зубарев</t>
  </si>
  <si>
    <t>Предприниматель С.Тимофеев</t>
  </si>
  <si>
    <t>Предприниматель В. Матвеенко</t>
  </si>
  <si>
    <t>* В. Матвеенко: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</si>
  <si>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С. Мамедбеков (Рыбоводный комплекс ИММИД):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основе);
* АО "Российский экспортный центр": участие в бизнес-миссиях и поиск партнеров за рубежом, участие в выставках федерального и международного уровня</t>
  </si>
  <si>
    <t>* ИП КФХ А.Г.Зубарев: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</si>
  <si>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ПАО ГМК "Норильский Никель": Разработка концепции Парка. Подготовка и реализация инвестиционного проекта. Привлечение соинвесторов и операторов. Продвижение бренда территории. Организационная поддержка со стороны проектного офиса АНО "Центр социальных проектов Печенгского района "Вторая школа";
* Комитет по туризму Мурманской области: продвижение турпродукта Печенгского округа в системе туристических маршрутов региона;
*Министерство развития Арктики и экономики Мурманской области: предоставление субсидий субъектам малого и среднего предпринимательства в туриндустрии (на конкурсной основе);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
* Государственная корпорация развития "ВЭБ.РФ": предоставление беспроцентных займов инвесторам</t>
  </si>
  <si>
    <t>* ПАО ГМК "Норильский Никель": Подготовка и реализация инвестиционного проекта. Привлечение соинвесторов и операторов;
* Администрация Печенгского муниципального округа: Предоставление земельных участков для развития территории;
*Министерство развития Арктики и экономики Мурманской области: предоставление субсидий субъектам малого и среднего предпринимательства в туриндустрии (на конкурсной основе);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
* Государственная корпорация развития "ВЭБ.РФ": софинансирование беспроцентных займов для субъектов малого и среднего предпринимательства</t>
  </si>
  <si>
    <t>* С.Тимофеев: реализация инвестиционного проекта в соответствии с бизнес-планом;
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</si>
  <si>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С.Кущенко: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</si>
  <si>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В. Лебедев: реализация инвестиционного проекта в соответствии с бизнес-планом; 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займов.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</si>
  <si>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ООО "Таргетинг": реализация инвестиционного проекта в соответствии с бизнес-планом; 
 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</si>
  <si>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ИП И.И.Ташова: реализация инвестиционного проекта в соответствии с бизнес-планом; 
 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</si>
  <si>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З. Тульцева: реализация инвестиционного проекта в соответствии с бизнес-планом; 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</si>
  <si>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А. Чернышев: реализация инвестиционного проекта в соответствии с бизнес-планом;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</si>
  <si>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Закупка медицинского оборудования</t>
  </si>
  <si>
    <t>Разработка программы  развития системы здравоохранения Печенгского муниципального округа</t>
  </si>
  <si>
    <t xml:space="preserve">Разработана программа  развития системы здравоохранения Печенгского муниципального округа.                                                                В рамках разработанной программы проработаны вопросы:
• Формирования оптимальной структуры ГОБУЗ "Печенгская ЦРБ" и рациональной маршрутизации пациентов;
• Обеспечения кадрами;
• Сокращения неэффективных расходов медицинской организации;
• Формирования плана основных мероприятий, направленных на обеспечение удовлетворенности жителей Печенгского района качеством оказания медицинской помощи </t>
  </si>
  <si>
    <t xml:space="preserve">
• ГОБУЗ "Печенгская ЦРБ" оснащена медицинским оборудованием в соответствие с порядками оказания медицинской помощи, созданы  условия оказания медицинской помощи</t>
  </si>
  <si>
    <t>• Проведен капитальный ремонт поликлиники г. Заполярный;
• Приведено в соответствие с требованиями действующих нормативных актов состояние здания и помещений подразделения ГОБУЗ "Печенгская ЦРБ", созданы условия оказания медицинской помощи</t>
  </si>
  <si>
    <t>• Построен ФАП в соответствии с действующими требованиями
• Созданы условия для оказания медицинской помощи  жителям поселка Корзуново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</si>
  <si>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Лиинахамари</t>
  </si>
  <si>
    <t>• Построена модульная амбулатория в соответствии с действующими требованиями;
• Созданы условия для оказания медицинской помощи  жителям поселка городского типа Печенга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</si>
  <si>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Раякоски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</si>
  <si>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Спутник</t>
  </si>
  <si>
    <t>* ПАО ГМК "Норильский Никель": Финансирование разработки программы, экспертное сопровождение;
* Министерство здравоохранения Мурманской области:  экспертное сопровождение</t>
  </si>
  <si>
    <t>* Министерство здравоохранения Мурманской области,
ГОБУЗ "Печенгская ЦРБ"  в рамках реализации региональной программы  Мурманской области "Модернизация первичного звена здравоохранения"</t>
  </si>
  <si>
    <t>* Министерство здравоохранения Мурманской области,
ГОБУЗ "Печенгская ЦРБ" в рамках реализации региональной программы  Мурманской области "Модернизация первичного звена здравоохранения"</t>
  </si>
  <si>
    <t>* ГОКУ "Управление капитального строительства Мурманской области" в рамках реализации региональной программы  Мурманской области "Модернизация первичного звена здравоохранения"</t>
  </si>
  <si>
    <t>Начало реализации в 2022 году</t>
  </si>
  <si>
    <t>Начало реализации в 2023 году</t>
  </si>
  <si>
    <t>Начало реализации в 2024 году</t>
  </si>
  <si>
    <t xml:space="preserve">Ведется реализация проектов в рамках утвержденного годового план-графика. Реализованы проекты: "Конкурс долгосрочных проектов для реализации на высвобождающейся площадке Плавильного цеха", "Мастер-план пгт Никель и г. Заполярный", "Разработка бренда пгт. Никель". Остальные проекты находятся в стадии реализации. Проект "Конкурс на предоставление беспроцентных займов для реализации бизнес-проектов" находится на этапе сопровождения бизнес-проектов. </t>
  </si>
  <si>
    <t>Работы запланированы на 2022 год.</t>
  </si>
  <si>
    <t>Работы запланированы на 2023 год.</t>
  </si>
  <si>
    <t>финансирование 2021</t>
  </si>
  <si>
    <t>фактическое исполнение</t>
  </si>
  <si>
    <t>Фактические объемы и источники финансирования (тыс. руб.)</t>
  </si>
  <si>
    <t xml:space="preserve">Проект запущен. Запрошено коммерческое предложение на реализацию Технического задания. По итогам разработки  программы реализации мастер-плана пгт. Никель в части модернизации жилой застройки Минстрой МО выйдет с предложением по включению нового мероприятия в проект закона Мурманской области «Об областном бюджете на 2022 год и на плановый период 2023-2024 годов» </t>
  </si>
  <si>
    <t xml:space="preserve">Начало реализации 2023 год. По итогам разработки  программы реализации мастер-плана  г. Заполярный  в части модернизации жилой застройки Минстрой МО выйдет с предложением по включению нового мероприятия в проект закона Мурманской области «Об областном бюджете на 2024 год и на плановый период 2025-2026 годов» </t>
  </si>
  <si>
    <t xml:space="preserve">Наименование мероприятия требует доработки в связи с проблемами при согласовании заявок на финансирование Управлением федерального казначейства по МО из-за несовпадения наименований мероприятий и заключенных договоров на проведение капремонта  (основание - письмо Минстроя МО в Министерство Российской Федерации по развитию Дальнего Востока и Арктики от 28.06.2021 № 07-02/3122-ВС)
</t>
  </si>
  <si>
    <r>
      <t xml:space="preserve">Получен беспроцентный займ Норникеля в размере 30 млн.руб. Договор подписан 25.12.2020. Производственный процесс не начат.
При проведении конкурса на получение водного участка столкнулись с недобросовестной конкуренцией, повторный  конкурс. 
</t>
    </r>
    <r>
      <rPr>
        <b/>
        <sz val="8"/>
        <rFont val="Arial"/>
        <family val="2"/>
        <charset val="204"/>
      </rPr>
      <t>На 01.10.2021</t>
    </r>
    <r>
      <rPr>
        <sz val="8"/>
        <rFont val="Arial"/>
        <family val="2"/>
        <charset val="204"/>
      </rPr>
      <t xml:space="preserve"> конкурс проведен, предоставлена водная акватория.</t>
    </r>
  </si>
  <si>
    <r>
      <t xml:space="preserve">Получен беспроцентный займ Норникеля в размере 30 млн.руб. Договор подписан 20.01.2021 года. Получен статус резидента Арктической зоны.
Ведутся работы по строительству товарно-молочной фермы. Закупается скот и оборудование.
В реализации проекта есть проблемы с удорожанием строительных материалов.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продолжаются работы по строительству коровников, приобретены 100 голов скота.</t>
    </r>
  </si>
  <si>
    <r>
      <t xml:space="preserve">Проект запущен. 05 февраля 2021 года заключен договор с ООО КБ "Город Н", организацией по разработке инвестиционного обоснования парка экстремальных видов спорта Никель-экстрим.
</t>
    </r>
    <r>
      <rPr>
        <b/>
        <sz val="8"/>
        <rFont val="Arial"/>
        <family val="2"/>
        <charset val="204"/>
      </rPr>
      <t>На 01.10.2021  -</t>
    </r>
    <r>
      <rPr>
        <sz val="8"/>
        <rFont val="Arial"/>
        <family val="2"/>
        <charset val="204"/>
      </rPr>
      <t xml:space="preserve"> разработана предварительная концепция парка, проходит этап согласования локаций для размещения объектов.</t>
    </r>
  </si>
  <si>
    <r>
      <t xml:space="preserve">Проект запущен. Идет разработка предпроекта с целью выбора локации для размещения торгово-пешеходной зоны в пгт. Никель.
</t>
    </r>
    <r>
      <rPr>
        <b/>
        <sz val="8"/>
        <rFont val="Arial"/>
        <family val="2"/>
        <charset val="204"/>
      </rPr>
      <t>На 01.10.2021  - о</t>
    </r>
    <r>
      <rPr>
        <sz val="8"/>
        <rFont val="Arial"/>
        <family val="2"/>
        <charset val="204"/>
      </rPr>
      <t>пределены три оптимальных варианта размещения ТПЗ. Проводится обследование на предмет наличия частной собственности. После будет проведено народное голосование в целях определения улиц. На рассмотрении варианты: ул. Мира, ул. Бабикова, ул. 1-я линия - 2-я линия.</t>
    </r>
  </si>
  <si>
    <r>
      <t xml:space="preserve">Выигран беспроцентный займ Норникеля в размере 20 млн.руб, денежные средства не получены. Ведется поиск земельного участка. Примерные сроки определения земельного участка - вопрос находится в ведении Администрации Печенгского муниципального округа.
</t>
    </r>
    <r>
      <rPr>
        <b/>
        <sz val="8"/>
        <rFont val="Arial"/>
        <family val="2"/>
        <charset val="204"/>
      </rPr>
      <t>На 01.10.2021 - о</t>
    </r>
    <r>
      <rPr>
        <sz val="8"/>
        <rFont val="Arial"/>
        <family val="2"/>
        <charset val="204"/>
      </rPr>
      <t>пределен земельный участок, подходящий для реализации проекта. Проводиться формирование данного ЗУ.</t>
    </r>
  </si>
  <si>
    <r>
      <t xml:space="preserve">Получен беспроцентный займ Норникеля в размере 30 млн.руб. Договор подписан 12.02.2021. Определен земельный участок, 22 мая направлены документы в Министерство имущественных отношений Мурманской области.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ведется оформление земельного участка.</t>
    </r>
  </si>
  <si>
    <r>
      <t xml:space="preserve">Получен беспроцентный займ Норникеля в размере 2,6 млн. руб. Получен гранд Губернаторский стартап в размере 1 млн. руб. на реализацию проекта. Определено помещение в п. Никель. Ведутся ремонтные и подготовительные работы в помещении ул. Победы д. 13, закупка оборудования. 
</t>
    </r>
    <r>
      <rPr>
        <b/>
        <sz val="8"/>
        <rFont val="Arial"/>
        <family val="2"/>
        <charset val="204"/>
      </rPr>
      <t>На 01.10.2021 -</t>
    </r>
    <r>
      <rPr>
        <sz val="8"/>
        <rFont val="Arial"/>
        <family val="2"/>
        <charset val="204"/>
      </rPr>
      <t xml:space="preserve"> ведутся ремонтные, подготовительные к открытию работы. Запуск планируется в октябре.</t>
    </r>
  </si>
  <si>
    <r>
      <t xml:space="preserve">На 2021 год запланирован снос 4 расселенных аварийных МКД на сумму 40 млн руб. 15.06.2021 подписан договор между АНО "Центр социальных проектов Печенгского района "Вторая школа", Администрацией Печенгского муниципального округа и ООО "Проектно-конструкторским бюро "ПромБезопасность", на разработку проектов организации работ по сносу объектов капитального строительства. Ведутся работы по разработке проекта организации работ (демонтажа). В соответствии с договором, срок разработки проектов организации работ по сносу домов - 25 рабочих дней с даты подписания договора.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разработан проект производства работ, согласован с ресурсноснабжающей организацией. Подписан трехсторонний договор между администрацией округа, АНО "Центр социальных проектов Печенгского района 2Вторая школа2 и ООО "СК "Север" на проведение работ по сносу аварийных домов, 06.09.2021 подписан акт передачи строительных площадок. Срок выполнения работ 90 дней. Первым сносят дом № 5 по ул. Спортивная. Снесено около 60 % дома.</t>
    </r>
  </si>
  <si>
    <r>
      <t xml:space="preserve">Проект запущен. Подготовлена проектно-сметная документация, проходит экспертизу до 15.07.2021.
</t>
    </r>
    <r>
      <rPr>
        <b/>
        <sz val="8"/>
        <rFont val="Arial"/>
        <family val="2"/>
        <charset val="204"/>
      </rPr>
      <t>На 01.10.2021</t>
    </r>
    <r>
      <rPr>
        <sz val="8"/>
        <rFont val="Arial"/>
        <family val="2"/>
        <charset val="204"/>
      </rPr>
      <t xml:space="preserve"> - экспертиза ПСД пройдена, заключен договор с подрядной организацией на выполнение строительных работ от (04.10.2021)</t>
    </r>
  </si>
  <si>
    <r>
      <t xml:space="preserve">Запущены запланированные проекты. Ведется подготовка к проведению Волонтерского кампуса (2-15 августа), Гастро фестиваля (18 сентября), Слета туристических операторов (18 сентября), Лаборатории урбанистов (18 сентября) и Ярмарки мастеров (18 сентября).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проведены мероприятия: Гастро фестиваль (18 сентября), Слет туристических операторов (18 сентября), Лаборатория урбанистов (18 сентября) и Ярмарка мастеров (18 сентября).</t>
    </r>
  </si>
  <si>
    <r>
      <t xml:space="preserve">Получено положительное заключение проектной документации на капремонт поликлиники, пакет документов направлен 13.04 в УКС на размещение закупки. Недостаточно средств, предусмотренных в ГП, на ремонт  данного объекта. Стоимость объекта после проведения экспертизы 91,0 млн.руб. По данному мероприятию в 2022 году предусмотрено недостающее финансирование (+37 млн.). ГП на согласовании (Вр-3993712). После получения лимитов УКС готов к размещению.
</t>
    </r>
    <r>
      <rPr>
        <b/>
        <sz val="8"/>
        <rFont val="Arial"/>
        <family val="2"/>
        <charset val="204"/>
      </rPr>
      <t xml:space="preserve">На 01.10.2021 </t>
    </r>
    <r>
      <rPr>
        <sz val="8"/>
        <rFont val="Arial"/>
        <family val="2"/>
        <charset val="204"/>
      </rPr>
      <t>- Торги состоялись 13.09.2021. Договор в стадии подписания до 04.10.2021. Завершение работ в 2022 году.</t>
    </r>
  </si>
  <si>
    <r>
      <t xml:space="preserve">После проведенных торгов заключен договор от 21.06.2021 на выполнение работ на сумму 13 050,0 тыс. рублей  с ООО "Строй Холдинг".Срок завершения работ согласно договору - 11.10.2021. В настоящее время начаты работы по подготовке территории под строительство.
</t>
    </r>
    <r>
      <rPr>
        <b/>
        <sz val="8"/>
        <rFont val="Arial"/>
        <family val="2"/>
        <charset val="204"/>
      </rPr>
      <t xml:space="preserve">На 01.10.2021 </t>
    </r>
    <r>
      <rPr>
        <sz val="8"/>
        <rFont val="Arial"/>
        <family val="2"/>
        <charset val="204"/>
      </rPr>
      <t>- Срок завершения работ согласно договору - 31.10.2021. В настоящее время готовность объекта 95%.</t>
    </r>
  </si>
  <si>
    <t>Проведение Дней российско-норвежского приграничного сотрудничества запланировано 21-22 октября 2021 года, в том числе пленарного заседания "Приграничное российско-норвежское сотрудничество: вызовы и возможности", вебинара "Зеленый бизнес: трехстороннее измерение", консульского часа, международного научно-практического семинара "Вторая мировая война и партизанское движение на Севере", норвежской фото-выставки и онлайн концерта оркестра норвежского радио. Заключено Соглашение между Министерством развития Арктики и экономики Мурманской области и АНО "Мурманконгресс" от 24.09.2021 № 04-02/5 на сумму 624,2 тыс. рублей.</t>
  </si>
  <si>
    <t>* ПАО ГМК "Норильский Никель": Софинансирование разработки проектно-сметной документации. Предоставление беспроцентного займа инвестору на реконструкцию системы теплоснабжения;
* Администрация Печенгского муниципального округа: Корректировка схемы теплоснабжения.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Фонд развития моногородов.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Государственная корпорация развития "ВЭБ.РФ";
* Государственная корпорация развития "ВЭБ.РФ": Предоставление субсидии на проведение реконструкции объектов теплоснабжения</t>
  </si>
  <si>
    <r>
      <t xml:space="preserve">Муниципальным образованием заключен договор с ООО «Севморпроект» 12.01.2021 на разработку проектной документации. По состоянию на 01.07.2021 контракт на проведение ремонтных работ не заключен. Закупка № 0149200002321004515 размещена 09.07.2021.Окончание подачи заявок 19.07.2021 Срок заключения контракта 29.07.2021.
</t>
    </r>
    <r>
      <rPr>
        <b/>
        <sz val="8"/>
        <rFont val="Arial"/>
        <family val="2"/>
        <charset val="204"/>
      </rPr>
      <t>На 01.10.2021</t>
    </r>
    <r>
      <rPr>
        <sz val="8"/>
        <rFont val="Arial"/>
        <family val="2"/>
        <charset val="204"/>
      </rPr>
      <t xml:space="preserve"> - заключен гражданско-правовой договор с ООО «Гидротехника» от 03.08.2021 г. Подрядчик приступил к работам с 06.08.2021 г. Срок выполнения по контракту до 31.10.2021 г. На основании письмо Министерства строительства Мурманской области №07-04/4630-АГ от 07.10.2021 срок выполнения работ перенесен до 10.12.2021 г. 
Также ввиду недостаточности средств на реализацию данного мероприятия в 2021 году на проведение наружных работ  (кровля, фасад, цоколь, чердак) выделено из резервного фонда Правительства МО средств в объеме 8 189 390,00 рублей (средства областного бюджета в размере 7 779 920,50 рублей, средства местного бюджета в размере 409 469,50 рублей) - 680-ПП от 22.09.2021. </t>
    </r>
  </si>
  <si>
    <t xml:space="preserve">Муниципальным образованием 12.01.2021 заключен договор с ООО «Севморпроект» заключен договор на разработку проектной документации. Получено положительное заключение экспертизы 30.05.2021. Размещена закупка на СМР 18.06.2021. Контракт заключен 12.07.2021.
 В рамках заключенного договора с ООО "Гидротехника" ведутся строительно-монтажные работы, срок завершения данных работ 10.12.2021. Также ввиду недостаточности средств на реализацию данного мероприятия в 2021 году на проведение наружных работ  (кровля, фасад, цоколь, чердак) выделено из резервного фонда Правительства МО средств в объеме 8 226 470,00рублей (средства областного бюджета в размере 7815146,50 рублей, средства местного бюджета в размере 411 323,50 рублей) - 657-ПП от 16.09.2021. 
</t>
  </si>
  <si>
    <t>Отчет 
о реализации мероприятий на 01.10.2021</t>
  </si>
  <si>
    <r>
      <t xml:space="preserve">
</t>
    </r>
    <r>
      <rPr>
        <b/>
        <sz val="8"/>
        <rFont val="Arial"/>
        <family val="2"/>
        <charset val="204"/>
      </rPr>
      <t xml:space="preserve">На 01.10.2021 - замена </t>
    </r>
    <r>
      <rPr>
        <sz val="8"/>
        <rFont val="Arial"/>
        <family val="2"/>
        <charset val="204"/>
      </rPr>
      <t>подрядчика, в процессе заключения договора.</t>
    </r>
  </si>
  <si>
    <t>Получен беспроцентный займ Норникеля в размере 5 629 345 руб. Договор подписан 21.01.2021 года. Получен статус резидента Арктической зоны.
На 01.10.2021 - оборудование установлено и апробировано. Проект запущен. Ведется поиск заказов. Текущая загрузка составляет 25-30% от проектной мощности, нужна маркетинговая поддержка и заказы.</t>
  </si>
  <si>
    <t xml:space="preserve">В рамках реализации мероприятия проектно-сметная документация разработана.
Заключен контракт от 22.03.2021 №0149200002321000677 на работы по благоустройству объекта: п. Никель площадь Ленина 2 этап . Работы выполнены на 47%
</t>
  </si>
  <si>
    <t xml:space="preserve">В рамках реализации мероприятия проектно-сметная документация разработана.
Заключен контракт от 23.03.2021 №0149200002321000863 на выполнение комплекса работ по благоустройству объекта: «Тропа здоровья. благоустройство территории, прилегающей к городскому озеру». Работы выполнены на 39%
</t>
  </si>
  <si>
    <t xml:space="preserve">В рамках реализации мероприятия проектно-сметная документация разработана.
Заключен контракт от 22.03.2021 №0149200002321000689 в рамках реализации мероприятия на выполнение комплекса работ по благоустройству общественной территории сквер ул. Ленина дд.2,4,6 . Работы выполнены на 42%.
</t>
  </si>
  <si>
    <t xml:space="preserve">Получен беспроцентный займ Норникеля в размере 27,4 млн. руб. Договор подписан 12.02.2021 года. Получен статус резидента Арктической зоны.
Определен земельный участок, направлены документы в Министерство имущественных отношений Мурманской области.
</t>
  </si>
  <si>
    <r>
      <t xml:space="preserve">Получен беспроцентный займ Норникеля в размере 5,2 млн. руб. Проект реализуется.
Фудтрак установлен и работает в пгт. Никель на ул. Мира.
</t>
    </r>
    <r>
      <rPr>
        <b/>
        <sz val="8"/>
        <rFont val="Arial"/>
        <family val="2"/>
        <charset val="204"/>
      </rPr>
      <t>На 01.10.2021</t>
    </r>
    <r>
      <rPr>
        <sz val="8"/>
        <rFont val="Arial"/>
        <family val="2"/>
        <charset val="204"/>
      </rPr>
      <t xml:space="preserve"> - выполнение 100 %.
</t>
    </r>
  </si>
  <si>
    <t>Начало реализации в 2025 году</t>
  </si>
  <si>
    <t>По данным мероприятиям заключены следующие контракты: 
- ж/д станция Печенга ст.19км, д. 1 (ВДИС водоотведение и канализация) и д. 3 (ВДИС водоотведение и канализация, крыша) – контракт 2021-ПСМР-10. Контракт исполнен на 100%, получено положительное заключение по проекту, финансирование работ выполнено в полном объеме.
- нп. Печенга, Печенгское шоссе, д.11 (крыша и фасад), д.12 (крыша и фасад) – контракт 2021-ПСМР-5. Контракт исполнен на 100%, получено положительное заключение по проекту, финансирование работ выполнено в полном объеме.
-п. Спутник, ул. Новая, д.8 (крыша) – контракт 2021-ПСМР-11. Контракт исполнен на 100%, получено положительное заключение по проекту, финансирование работ выполнено в полном объеме.</t>
  </si>
  <si>
    <r>
      <rPr>
        <b/>
        <sz val="8"/>
        <color indexed="8"/>
        <rFont val="Arial"/>
        <family val="2"/>
        <charset val="204"/>
      </rPr>
      <t xml:space="preserve">ИТОГО ПО ПРОГРАММЕ 
</t>
    </r>
    <r>
      <rPr>
        <sz val="8"/>
        <color indexed="8"/>
        <rFont val="Arial"/>
        <family val="2"/>
        <charset val="204"/>
      </rPr>
      <t/>
    </r>
  </si>
  <si>
    <t>Регулярное автобусное сообщение (микроавтобусами) будет возобновлено после открытия границ. Министерством развития Арктики и экономики Мурманской области обсуждается вопрос с Норвежским Баренцевым секретариатом и Администрацией губернии Тромс и Финнмарк о создании проекта по запуску электрических шаттлов для перевозки пассажиров по маршруту Киркенес-Заполярный.</t>
  </si>
  <si>
    <t xml:space="preserve">На 01.10.2021 - проект не реализуется. Инвестор определяется с параметрами, на связь не выходит. Предложение - внесение изменений в программу - исключение/замена проекта </t>
  </si>
  <si>
    <r>
      <t xml:space="preserve">Получен беспроцентный займ Норникеля в размере 30 млн.руб. Договор подписан 21.01.2021 года. Получен статус резидента Арктической зоны. Ведутся подготовительно-организованные работы по наладке оборудования.
На 01.10.2021 - проект не реализован, капвложения и инвестиции отсутствуют, создано 2 рабочих места вместо 11, земельный участок получен, но не в рамках преференций. Инвестор планировал в августе предоставить изменения в проект, но изменения ее представлены. Письмо с просьбой пояснить ситуацию по проекту направлено на адрес ООО "УралГрит" 17.09.2021. До настоящего времени ответ не получен. 
</t>
    </r>
    <r>
      <rPr>
        <i/>
        <sz val="8"/>
        <rFont val="Arial"/>
        <family val="2"/>
        <charset val="204"/>
      </rPr>
      <t xml:space="preserve">Справочно: Инвестиции по проекту - 54 333 тыс.руб. Плановая дата ввода в эксплуатацию 01.07.2021. </t>
    </r>
  </si>
  <si>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предложение переименовать мероприятие  на "Туристический кластер "Валла-Тунтури», ответственный ООО "Валла-Тунтури", ИОГВ МО, координирующий реализацию мероприятия, - Министерство развития Арктики и экономики МО.  ООО "Валла-Тунтури" получен статус резидента Арктической зоны РФ. В 2021 году открыт один глемпинг. Идет оформление земельных участков под проект и прорабатываются вопросы с обеспечивающей инфраструктурой. Подана заявка в Туризм. РФ.</t>
    </r>
  </si>
  <si>
    <r>
      <t xml:space="preserve">Получен беспроцентный займа Норникеля в размере 22 млн. руб. Договор подписан 26.02.2021. Определен земельный участок, 8 июня 2021 года направлены документы в Министерство имущественных отношений Мурманской области. 16.07.2021 получено разрешение на право владения земельным участком в районе населенного пункта Печенга.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получено согласование ФКУ Упрдор "Кола" на строительство подъездных путей к земельному участку, которые были ликвидированы в процессе выполнения работ по реконструкции федеральной дороги Р-21 "Кола".</t>
    </r>
  </si>
  <si>
    <r>
      <t xml:space="preserve">Получен беспроцентный займ Норникеля в размере 9,4 млн. руб. Договор подписан  27.01.2021. Получены разрешения на установку фудтраков на территории г. Заполярный и п. Печенга. Закуплены фудтраки и необходимое оборудование. Ведутся подготовительные работы по подключению к сетям и запуску.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установлен фудтрак в г.Заполярный, произведен пробный запуск.</t>
    </r>
  </si>
  <si>
    <r>
      <t xml:space="preserve">Согласно письму от 04.06.2021 № 3007 Администрация Печенгского муниципального округа Мурманской области направила письмо в адрес ПАО "ГМК Норильский Никель" с просьбой организации и финансирования разработки данной программы. 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Минздрав МО согласовал техническое задание, подрядчик приступил к разработке.</t>
    </r>
  </si>
  <si>
    <r>
      <t xml:space="preserve">В рамках реализации региональной программы  Мурманской области "Модернизация первичного звена здравоохранения" планируется приобретение 8 ед. медицинского оборудования. По состоянию на 01.07.2021 заключено 5 договоров на поставку медоборудования на общую сумму 27 500,0 тыс. рублей. Оборудование в количестве 3 ед. (Стойка эндоскопическая, УЗИ для исследования сердца и сосудов, электроэнцефалограф) поставлены.Аппарат рентгеновский - поставка в сентябре т.г. Передвижной рентгеновский цифровой аппарат - поставка в конце июля т.г. Оставшееся оборудование планируется приобрести до конца т.г. Фактические затраты - 13 796,9 тыс. рублей.(ФБ - 12804,9 и ОБ - 992,0).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В рамках реализации региональной программы  Мурманской области "Модернизация первичного звена здравоохранения" приобретено 5 ед. медицинского оборудования (Стойка эндоскопическая, УЗИ для исследования сердца; сосудов, электроэнцефалограф, аппарат рентгеновский передвижной, аппарат рентгеновский ФЛЮ (г. Заполярный) на общую сумму 35 619,0 тыс. руб.. До конца текущего года будет приобретен аппарат рентгеновский ФЛЮ (пгт. Никель). 
Так же в 2021 году в рамках мероприятий предусмотренных региональным проектом «Развитие системы оказания первичной медико-санитарной помощи» ГОБУЗ «Печенгская  ЦРБ» до конца т.г. будет приобретен мобильный лечебно-профилактический комплекса«Диагностика» на сумму 16 066,7 тыс. рублей (ФБ и ОБ).</t>
    </r>
  </si>
  <si>
    <r>
      <t xml:space="preserve">Данное мероприятие реализуется в рамках соглашения между Правительством МО и ПАО "ГМК "Норильский никель" от 17.10.2019 № НН/1425-2019.  В целях проведения мер по энергосбережению и обеспечению безопасности заключены контракты, выполнены демонтажные работы.
</t>
    </r>
    <r>
      <rPr>
        <b/>
        <sz val="8"/>
        <rFont val="Arial"/>
        <family val="2"/>
        <charset val="204"/>
      </rPr>
      <t xml:space="preserve">На 01.10.2021 - </t>
    </r>
    <r>
      <rPr>
        <sz val="8"/>
        <rFont val="Arial"/>
        <family val="2"/>
        <charset val="204"/>
      </rPr>
      <t>мероприятия по модернизации реализуются в рамках заключенных контрактов. 80% работ выполнено (созданы центры "Точка роста", заменены оконные блоки, проложен воздуховод, выполнены работы по косметическому ремонту, устроен пандус, произведен ремонт кровли, полов в учреждениях образования).</t>
    </r>
  </si>
  <si>
    <r>
      <t xml:space="preserve">Разработана проектно-сметная документация. 28.04.2021 пакет документов направлен в Комитет по конкурентной политики Мурманской области.
14.05.2021 опубликован конкурс.
08.06.2021 последний день подачи заявок на конкурс от подрядчиков. Подано 2 заявки.
Комитетом по конкурентной политике Мурманской области конкурс приостановлен из-за поступившей жалобы. 12.07.2021 исполнение предписания по жалобе в ФАС.
Жалоба на уровень членства в СРО (саморегулируемая организация).По рассмотрению жалобы будет подготовлен протокол со статусом удовлетворения/частичного удовлетворения/ отклонения жалобы, если удовлетворили/частично удовлетворили, то будут внесены изменения в документацию согласно жалобе.
В здании ДК проведены мероприятия по подготовке к капитальному ремонту - вывезено оборудование, концертный и другой инвентарь, освобождены все помещения.
</t>
    </r>
    <r>
      <rPr>
        <b/>
        <sz val="8"/>
        <rFont val="Arial"/>
        <family val="2"/>
        <charset val="204"/>
      </rPr>
      <t>На 01.10.2021</t>
    </r>
    <r>
      <rPr>
        <sz val="8"/>
        <rFont val="Arial"/>
        <family val="2"/>
        <charset val="204"/>
      </rPr>
      <t xml:space="preserve"> - заключен гражданско-правовой договор (09.09.2021) № 01492000023210029850001 с ООО "Энергофонд" по выполнению комплекса работ по реконструкции объекта капитального строительства «Реконструкция здания муниципального бюджетного учреждения культуры «Дворец Культуры «Восход» по адресу: Мурманская область, Печенгский район, пгт. Никель, ул. Октябрьская, д. 1» со сроком 30 июня 2023. Осуществлена передача земельных участков и недвижимого имущества подрядчику.
</t>
    </r>
    <r>
      <rPr>
        <b/>
        <sz val="8"/>
        <rFont val="Arial"/>
        <family val="2"/>
        <charset val="204"/>
      </rPr>
      <t xml:space="preserve">ПРЕДЛОЖЕНИЕ МИНИСТЕРСТВА КУЛЬТУРЫ </t>
    </r>
    <r>
      <rPr>
        <sz val="8"/>
        <rFont val="Arial"/>
        <family val="2"/>
        <charset val="204"/>
      </rPr>
      <t xml:space="preserve">- ответственным исполнителем, курирующим реализацию мероприятия, определить Министерство строительства МО </t>
    </r>
  </si>
  <si>
    <r>
      <rPr>
        <b/>
        <sz val="8"/>
        <rFont val="Arial"/>
        <family val="2"/>
        <charset val="204"/>
      </rPr>
      <t xml:space="preserve">На 01.10.2021 </t>
    </r>
    <r>
      <rPr>
        <sz val="8"/>
        <rFont val="Arial"/>
        <family val="2"/>
        <charset val="204"/>
      </rPr>
      <t xml:space="preserve">- заключен договор № 01/09 о 03.09.2021 г. между АНО "Центр социальных проектов Печенгского района "Вторая школа" и ООО "Сибирская лаборатория урбанистики" на выполнение эскизного проекта реконструкции Дворца культуры "Октябрь"  в г. Заполярный со сроком до 15.12.2021 г.
</t>
    </r>
    <r>
      <rPr>
        <b/>
        <sz val="8"/>
        <rFont val="Arial"/>
        <family val="2"/>
        <charset val="204"/>
      </rPr>
      <t xml:space="preserve">ПРЕДЛОЖЕНИЕ МИНИСТЕРСТВА КУЛЬТУРЫ </t>
    </r>
    <r>
      <rPr>
        <sz val="8"/>
        <rFont val="Arial"/>
        <family val="2"/>
        <charset val="204"/>
      </rPr>
      <t xml:space="preserve">- ответственным исполнителем, курирующим реализацию мероприятия, определить Министерство строительства МО </t>
    </r>
  </si>
  <si>
    <r>
      <t xml:space="preserve">Формирование технического задания для последующей разработки концепции развития техникума. Подготовка проведения социального опроса и формирования экспертной группы. 
</t>
    </r>
    <r>
      <rPr>
        <b/>
        <sz val="8"/>
        <rFont val="Arial"/>
        <family val="2"/>
        <charset val="204"/>
      </rPr>
      <t xml:space="preserve">На 01.10.2021 </t>
    </r>
    <r>
      <rPr>
        <sz val="8"/>
        <rFont val="Arial"/>
        <family val="2"/>
        <charset val="204"/>
      </rPr>
      <t>- создана экспертная рабочая группа для разработки концепции.</t>
    </r>
  </si>
  <si>
    <t xml:space="preserve"> </t>
  </si>
  <si>
    <t>Отчет о реализации мероприятий по Программе социально-экономического развития Печенгского муниципального округа Мурманской области на 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</si>
</sst>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color rgb="FF000000"/>
      <name val="Arial"/>
    </font>
    <font>
      <sz val="11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trike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trike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8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/>
    <xf numFmtId="0" fontId="0" fillId="0" borderId="1" xfId="0" applyFont="1" applyFill="1" applyBorder="1" applyAlignment="1"/>
    <xf numFmtId="164" fontId="8" fillId="0" borderId="8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164" fontId="8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64" fontId="0" fillId="0" borderId="0" xfId="0" applyNumberFormat="1" applyFont="1" applyFill="1"/>
    <xf numFmtId="164" fontId="0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/>
    </xf>
    <xf numFmtId="0" fontId="0" fillId="0" borderId="31" xfId="0" applyFont="1" applyFill="1" applyBorder="1" applyAlignment="1"/>
    <xf numFmtId="0" fontId="24" fillId="0" borderId="22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23" xfId="0" applyNumberFormat="1" applyFont="1" applyFill="1" applyBorder="1" applyAlignment="1">
      <alignment horizontal="center" vertical="center"/>
    </xf>
    <xf numFmtId="4" fontId="19" fillId="0" borderId="24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9" fillId="0" borderId="2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ont="1" applyFill="1" applyAlignment="1"/>
    <xf numFmtId="4" fontId="19" fillId="0" borderId="0" xfId="0" applyNumberFormat="1" applyFont="1" applyFill="1" applyAlignment="1"/>
    <xf numFmtId="4" fontId="0" fillId="0" borderId="1" xfId="0" applyNumberFormat="1" applyFont="1" applyFill="1" applyBorder="1" applyAlignment="1"/>
    <xf numFmtId="0" fontId="21" fillId="0" borderId="4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5" fillId="0" borderId="36" xfId="0" applyFont="1" applyFill="1" applyBorder="1" applyAlignment="1">
      <alignment horizontal="center" vertical="center" wrapText="1"/>
    </xf>
    <xf numFmtId="164" fontId="15" fillId="0" borderId="36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/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10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/>
    <xf numFmtId="0" fontId="9" fillId="0" borderId="6" xfId="0" applyFont="1" applyFill="1" applyBorder="1"/>
    <xf numFmtId="0" fontId="9" fillId="0" borderId="9" xfId="0" applyFont="1" applyFill="1" applyBorder="1"/>
    <xf numFmtId="0" fontId="9" fillId="0" borderId="7" xfId="0" applyFont="1" applyFill="1" applyBorder="1"/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/>
    <xf numFmtId="0" fontId="9" fillId="0" borderId="15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7" xfId="0" applyFont="1" applyFill="1" applyBorder="1"/>
    <xf numFmtId="49" fontId="1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12" xfId="0" applyFont="1" applyFill="1" applyBorder="1"/>
    <xf numFmtId="0" fontId="8" fillId="0" borderId="13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0" borderId="7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5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" fillId="0" borderId="34" xfId="0" applyFont="1" applyFill="1" applyBorder="1"/>
    <xf numFmtId="0" fontId="15" fillId="0" borderId="8" xfId="0" applyFont="1" applyFill="1" applyBorder="1" applyAlignment="1">
      <alignment horizontal="center" vertical="center" wrapText="1"/>
    </xf>
    <xf numFmtId="0" fontId="1" fillId="0" borderId="35" xfId="0" applyFont="1" applyFill="1" applyBorder="1"/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0" borderId="37" xfId="0" applyFont="1" applyFill="1" applyBorder="1"/>
    <xf numFmtId="164" fontId="21" fillId="0" borderId="17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19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7" xfId="0" applyFont="1" applyFill="1" applyBorder="1"/>
    <xf numFmtId="0" fontId="19" fillId="0" borderId="1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/>
    <xf numFmtId="0" fontId="1" fillId="0" borderId="29" xfId="0" applyFont="1" applyFill="1" applyBorder="1"/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/>
    <xf numFmtId="0" fontId="6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49" fontId="15" fillId="0" borderId="8" xfId="0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/>
    <xf numFmtId="0" fontId="0" fillId="0" borderId="24" xfId="0" applyFont="1" applyFill="1" applyBorder="1" applyAlignment="1"/>
    <xf numFmtId="0" fontId="0" fillId="0" borderId="32" xfId="0" applyFont="1" applyFill="1" applyBorder="1" applyAlignment="1"/>
    <xf numFmtId="0" fontId="0" fillId="0" borderId="2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33"/>
  <sheetViews>
    <sheetView tabSelected="1" zoomScaleNormal="100" zoomScaleSheetLayoutView="70" workbookViewId="0">
      <pane xSplit="2" ySplit="4" topLeftCell="K114" activePane="bottomRight" state="frozen"/>
      <selection pane="topRight" activeCell="C1" sqref="C1"/>
      <selection pane="bottomLeft" activeCell="A4" sqref="A4"/>
      <selection pane="bottomRight" activeCell="A2" sqref="A2:O2"/>
    </sheetView>
  </sheetViews>
  <sheetFormatPr defaultColWidth="14.375" defaultRowHeight="14.25" x14ac:dyDescent="0.2"/>
  <cols>
    <col min="1" max="1" width="4" style="6" customWidth="1"/>
    <col min="2" max="2" width="23.625" style="6" customWidth="1"/>
    <col min="3" max="3" width="9.875" style="6" customWidth="1"/>
    <col min="4" max="4" width="10.125" style="6" customWidth="1"/>
    <col min="5" max="5" width="11.25" style="6" customWidth="1"/>
    <col min="6" max="6" width="14.375" style="6" customWidth="1"/>
    <col min="7" max="7" width="10.5" style="6" customWidth="1"/>
    <col min="8" max="8" width="7.75" style="6" customWidth="1"/>
    <col min="9" max="9" width="13" style="6" customWidth="1"/>
    <col min="10" max="10" width="36.375" style="6" customWidth="1"/>
    <col min="11" max="11" width="11.125" style="6" customWidth="1"/>
    <col min="12" max="12" width="14.125" style="6" customWidth="1"/>
    <col min="13" max="13" width="45.25" style="6" customWidth="1"/>
    <col min="14" max="14" width="0.125" style="6" customWidth="1"/>
    <col min="15" max="15" width="47" style="6" customWidth="1"/>
    <col min="16" max="16" width="14.25" style="6" customWidth="1"/>
    <col min="17" max="17" width="9.25" style="6" customWidth="1"/>
    <col min="18" max="18" width="11.5" style="6" customWidth="1"/>
    <col min="19" max="19" width="9.125" style="6" customWidth="1"/>
    <col min="20" max="20" width="9.875" style="11" customWidth="1"/>
    <col min="21" max="21" width="14.375" style="12"/>
    <col min="22" max="16384" width="14.375" style="6"/>
  </cols>
  <sheetData>
    <row r="2" spans="1:21" ht="38.25" customHeight="1" x14ac:dyDescent="0.2">
      <c r="A2" s="63" t="s">
        <v>316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1" x14ac:dyDescent="0.2">
      <c r="A3" s="107" t="s">
        <v>0</v>
      </c>
      <c r="B3" s="108" t="s">
        <v>1</v>
      </c>
      <c r="C3" s="62" t="s">
        <v>215</v>
      </c>
      <c r="D3" s="118" t="s">
        <v>214</v>
      </c>
      <c r="E3" s="119"/>
      <c r="F3" s="119"/>
      <c r="G3" s="119"/>
      <c r="H3" s="119"/>
      <c r="I3" s="120"/>
      <c r="J3" s="121" t="s">
        <v>216</v>
      </c>
      <c r="K3" s="62" t="s">
        <v>217</v>
      </c>
      <c r="L3" s="62" t="s">
        <v>213</v>
      </c>
      <c r="M3" s="62" t="s">
        <v>218</v>
      </c>
      <c r="O3" s="138" t="s">
        <v>292</v>
      </c>
      <c r="P3" s="62" t="s">
        <v>272</v>
      </c>
      <c r="Q3" s="62"/>
      <c r="R3" s="62"/>
      <c r="S3" s="62"/>
      <c r="T3" s="62"/>
      <c r="U3" s="13"/>
    </row>
    <row r="4" spans="1:21" ht="49.5" customHeight="1" x14ac:dyDescent="0.2">
      <c r="A4" s="101"/>
      <c r="B4" s="101"/>
      <c r="C4" s="101"/>
      <c r="D4" s="56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22"/>
      <c r="K4" s="101"/>
      <c r="L4" s="101"/>
      <c r="M4" s="101"/>
      <c r="O4" s="139"/>
      <c r="P4" s="38" t="s">
        <v>3</v>
      </c>
      <c r="Q4" s="10" t="s">
        <v>4</v>
      </c>
      <c r="R4" s="10" t="s">
        <v>5</v>
      </c>
      <c r="S4" s="10" t="s">
        <v>6</v>
      </c>
      <c r="T4" s="10" t="s">
        <v>7</v>
      </c>
      <c r="U4" s="15"/>
    </row>
    <row r="5" spans="1:21" x14ac:dyDescent="0.2">
      <c r="A5" s="132"/>
      <c r="B5" s="131" t="s">
        <v>302</v>
      </c>
      <c r="C5" s="133" t="s">
        <v>10</v>
      </c>
      <c r="D5" s="16" t="s">
        <v>3</v>
      </c>
      <c r="E5" s="3">
        <f>SUM(E6:E10)</f>
        <v>19910559.109999999</v>
      </c>
      <c r="F5" s="3">
        <f>SUM(F6:F10)</f>
        <v>1033350.0599999999</v>
      </c>
      <c r="G5" s="3">
        <f>SUM(G6:G10)</f>
        <v>1834167.4</v>
      </c>
      <c r="H5" s="3">
        <f>SUM(H6:H10)</f>
        <v>45090.7</v>
      </c>
      <c r="I5" s="3">
        <f>SUM(I6:I10)</f>
        <v>7086590.3499999996</v>
      </c>
      <c r="J5" s="112"/>
      <c r="K5" s="115"/>
      <c r="L5" s="74"/>
      <c r="M5" s="77"/>
      <c r="O5" s="140"/>
      <c r="P5" s="45">
        <f t="shared" ref="P5:P69" si="0">SUM(Q5:T5)</f>
        <v>485366.47</v>
      </c>
      <c r="Q5" s="45">
        <f>SUM(Q6:Q10)</f>
        <v>64784.404999999992</v>
      </c>
      <c r="R5" s="45">
        <f>SUM(R6:R10)</f>
        <v>168302.36</v>
      </c>
      <c r="S5" s="45">
        <f>SUM(S6:S10)</f>
        <v>1850.3600000000001</v>
      </c>
      <c r="T5" s="45">
        <f>SUM(T6:T10)</f>
        <v>250429.345</v>
      </c>
    </row>
    <row r="6" spans="1:21" x14ac:dyDescent="0.2">
      <c r="A6" s="91"/>
      <c r="B6" s="91"/>
      <c r="C6" s="110"/>
      <c r="D6" s="16">
        <v>2021</v>
      </c>
      <c r="E6" s="3">
        <f>E20+E26+E32+E39+E45+E52+E58+E64+E70+E82+E88+E94+E100+E106+E112+E120+E126+E132+E138+E144+E150+E156+E162+E168+E174+E180+E186+E192+E198+E204+E210+E217+E223+E229+E235+E241+E247+E253+E259+E266+E272+E278+E284+E290+E296+E302+E309+E315+E321+E76</f>
        <v>1711856.3699999996</v>
      </c>
      <c r="F6" s="3">
        <f>F20+F26+F32+F39+F45+F52+F58+F64+F70+F82+F88+F94+F100+F106+F112+F120+F126+F132+F138+F144+F150+F156+F162+F168+F174+F180+F186+F192+F198+F204+F210+F217+F223+F229+F235+F241+F247+F253+F259+F266+F278+F284+F290+F296+F302+F309+F315+F321+F272</f>
        <v>187399.12</v>
      </c>
      <c r="G6" s="3">
        <f>G20+G26+G32+G39+G45+G52+G58+G64+G70+G82+G88+G94+G100+G106+G112+G120+G126+G132+G138+G144+G150+G156+G162+G168+G174+G180+G186+G192+G198+G204+G210+G217+G223+G229+G235+G241+G247+G253+G259+G266+G278+G284+G290+G296+G302+G309+G315+G321+G272</f>
        <v>369475.4</v>
      </c>
      <c r="H6" s="3">
        <f>H20+H26+H32+H39+H45+H52+H58+H64+H70+H82+H88+H94+H100+H106+H112+H120+H126+H132+H138+H144+H150+H156+H162+H168+H174+H180+H186+H192+H198+H204+H210+H217+H223+H229+H235+H241+H247+H253+H259+H266+H278+H284+H290+H296+H302+H309+H315+H321+H272</f>
        <v>2863.5</v>
      </c>
      <c r="I6" s="3">
        <f>I20+I26+I32+I39+I45+I52+I58+I64+I70+I82+I88+I94+I100+I106+I112+I120+I126+I132+I138+I144+I150+I156+I162+I168+I174+I180+I186+I192+I198+I204+I210+I217+I223+I229+I235+I241+I247+I253+I259+I266+I278+I284+I290+I296+I302+I309+I315+I321+I272+I76</f>
        <v>1152118.3500000001</v>
      </c>
      <c r="J6" s="113"/>
      <c r="K6" s="116"/>
      <c r="L6" s="75"/>
      <c r="M6" s="78"/>
      <c r="O6" s="141"/>
      <c r="P6" s="45">
        <f t="shared" si="0"/>
        <v>485366.47</v>
      </c>
      <c r="Q6" s="45">
        <f>SUM(Q20:Q326)</f>
        <v>64784.404999999992</v>
      </c>
      <c r="R6" s="45">
        <f>SUM(R20:R326)</f>
        <v>168302.36</v>
      </c>
      <c r="S6" s="45">
        <f>SUM(S20:S326)</f>
        <v>1850.3600000000001</v>
      </c>
      <c r="T6" s="45">
        <f>SUM(T20:T326)</f>
        <v>250429.345</v>
      </c>
    </row>
    <row r="7" spans="1:21" x14ac:dyDescent="0.2">
      <c r="A7" s="91"/>
      <c r="B7" s="91"/>
      <c r="C7" s="110"/>
      <c r="D7" s="16">
        <v>2022</v>
      </c>
      <c r="E7" s="3">
        <f>E21+E27+E33+E40+E46+E53+E59+E65+E71+E77+E83+E89+E95+E101+E107+E113+E121+E127+E133+E139+E145+E151+E157+E163+E169+E175+E181+E187+E193+E199+E205+E211+E218+E224+E230+E236+E242+E248+E254+E260+E267+E273+E279+E285+E291+E297+E303+E310+E316+E322</f>
        <v>3034703.22</v>
      </c>
      <c r="F7" s="3">
        <f t="shared" ref="F7:I10" si="1">F21+F27+F33+F40+F46+F53+F59+F65+F71+F83+F89+F95+F101+F107+F113+F121+F127+F133+F139+F145+F151+F157+F163+F169+F175+F181+F187+F193+F199+F205+F211+F218+F224+F230+F236+F242+F248+F254+F260+F267+F279+F285+F291+F297+F303+F310+F316+F322</f>
        <v>319430.21999999997</v>
      </c>
      <c r="G7" s="3">
        <f t="shared" si="1"/>
        <v>245000</v>
      </c>
      <c r="H7" s="3">
        <f t="shared" si="1"/>
        <v>19801</v>
      </c>
      <c r="I7" s="3">
        <f t="shared" si="1"/>
        <v>2450472</v>
      </c>
      <c r="J7" s="113"/>
      <c r="K7" s="116"/>
      <c r="L7" s="75"/>
      <c r="M7" s="78"/>
      <c r="O7" s="141"/>
      <c r="P7" s="10">
        <f t="shared" si="0"/>
        <v>0</v>
      </c>
      <c r="Q7" s="10"/>
      <c r="R7" s="10"/>
      <c r="S7" s="10"/>
      <c r="T7" s="17"/>
    </row>
    <row r="8" spans="1:21" x14ac:dyDescent="0.2">
      <c r="A8" s="91"/>
      <c r="B8" s="91"/>
      <c r="C8" s="110"/>
      <c r="D8" s="16">
        <v>2023</v>
      </c>
      <c r="E8" s="3">
        <f>E22+E28+E34+E41+E47+E54+E60+E66+E72+E78+E84+E90+E96+E102+E108+E114+E122+E128+E134+E140+E146+E152+E158+E164+E170+E176+E182+E188+E194+E200+E206+E212+E219+E225+E231+E237+E243+E249+E255+E261+E268+E274+E280+E286+E292+E298+E304+E311+E317+E323</f>
        <v>3723138.92</v>
      </c>
      <c r="F8" s="3">
        <f t="shared" si="1"/>
        <v>379942.32</v>
      </c>
      <c r="G8" s="3">
        <f t="shared" si="1"/>
        <v>642770.4</v>
      </c>
      <c r="H8" s="3">
        <f t="shared" si="1"/>
        <v>14926.2</v>
      </c>
      <c r="I8" s="3">
        <f t="shared" si="1"/>
        <v>2685500</v>
      </c>
      <c r="J8" s="113"/>
      <c r="K8" s="116"/>
      <c r="L8" s="75"/>
      <c r="M8" s="78"/>
      <c r="O8" s="141"/>
      <c r="P8" s="10">
        <f t="shared" si="0"/>
        <v>0</v>
      </c>
      <c r="Q8" s="10"/>
      <c r="R8" s="10"/>
      <c r="S8" s="10"/>
      <c r="T8" s="17"/>
    </row>
    <row r="9" spans="1:21" x14ac:dyDescent="0.2">
      <c r="A9" s="91"/>
      <c r="B9" s="91"/>
      <c r="C9" s="110"/>
      <c r="D9" s="16">
        <v>2024</v>
      </c>
      <c r="E9" s="3">
        <f>E23+E29+E35+E42+E48+E55+E61+E67+E73+E79+E85+E91+E97+E103+E109+E115+E123+E129+E135+E141+E147+E153+E159+E165+E171+E177+E183+E189+E195+E201+E207+E213+E220+E226+E232+E238+E244+E250+E256+E262+E269+E275+E281+E287+E293+E299+E305+E312+E318+E324</f>
        <v>832500</v>
      </c>
      <c r="F9" s="3">
        <f t="shared" si="1"/>
        <v>102000</v>
      </c>
      <c r="G9" s="3">
        <f t="shared" si="1"/>
        <v>284000</v>
      </c>
      <c r="H9" s="3">
        <f t="shared" si="1"/>
        <v>6000</v>
      </c>
      <c r="I9" s="3">
        <f t="shared" si="1"/>
        <v>440500</v>
      </c>
      <c r="J9" s="113"/>
      <c r="K9" s="116"/>
      <c r="L9" s="75"/>
      <c r="M9" s="78"/>
      <c r="O9" s="141"/>
      <c r="P9" s="10">
        <f t="shared" si="0"/>
        <v>0</v>
      </c>
      <c r="Q9" s="10"/>
      <c r="R9" s="10"/>
      <c r="S9" s="10"/>
      <c r="T9" s="17"/>
    </row>
    <row r="10" spans="1:21" x14ac:dyDescent="0.2">
      <c r="A10" s="92"/>
      <c r="B10" s="92"/>
      <c r="C10" s="134"/>
      <c r="D10" s="16">
        <v>2025</v>
      </c>
      <c r="E10" s="3">
        <f>E24+E30+E36+E43+E49+E56+E62+E68+E74+E80+E86+E92+E98+E104+E110+E116+E124+E130+E136+E142+E148+E154+E160+E166+E172+E178+E184+E190+E196+E202+E208+E214+E221+E227+E233+E239+E245+E251+E257+E263+E270+E276+E282+E288+E294+E300+E306+E313+E319+E325</f>
        <v>10608360.6</v>
      </c>
      <c r="F10" s="3">
        <f t="shared" si="1"/>
        <v>44578.400000000001</v>
      </c>
      <c r="G10" s="3">
        <f t="shared" si="1"/>
        <v>292921.59999999998</v>
      </c>
      <c r="H10" s="3">
        <f t="shared" si="1"/>
        <v>1500</v>
      </c>
      <c r="I10" s="3">
        <f t="shared" si="1"/>
        <v>358000</v>
      </c>
      <c r="J10" s="114"/>
      <c r="K10" s="117"/>
      <c r="L10" s="76"/>
      <c r="M10" s="78"/>
      <c r="O10" s="141"/>
      <c r="P10" s="10">
        <f t="shared" si="0"/>
        <v>0</v>
      </c>
      <c r="Q10" s="10"/>
      <c r="R10" s="10"/>
      <c r="S10" s="10"/>
      <c r="T10" s="17"/>
    </row>
    <row r="11" spans="1:21" x14ac:dyDescent="0.2">
      <c r="A11" s="135" t="s">
        <v>8</v>
      </c>
      <c r="B11" s="105" t="s">
        <v>9</v>
      </c>
      <c r="C11" s="105" t="s">
        <v>10</v>
      </c>
      <c r="D11" s="18" t="s">
        <v>3</v>
      </c>
      <c r="E11" s="19">
        <f t="shared" ref="E11:E15" si="2">SUM(F11:I11)</f>
        <v>9999198.5099999998</v>
      </c>
      <c r="F11" s="19">
        <f>SUM(F12:F16)</f>
        <v>1033350.06</v>
      </c>
      <c r="G11" s="19">
        <f>SUM(G12:G16)</f>
        <v>1834167.4</v>
      </c>
      <c r="H11" s="19">
        <f>SUM(H12:H16)</f>
        <v>45090.7</v>
      </c>
      <c r="I11" s="19">
        <f>SUM(I12:I16)</f>
        <v>7086590.3499999996</v>
      </c>
      <c r="J11" s="105" t="s">
        <v>8</v>
      </c>
      <c r="K11" s="109" t="s">
        <v>8</v>
      </c>
      <c r="L11" s="109"/>
      <c r="M11" s="102" t="s">
        <v>8</v>
      </c>
      <c r="N11" s="58"/>
      <c r="O11" s="146"/>
      <c r="P11" s="10">
        <f t="shared" si="0"/>
        <v>0</v>
      </c>
      <c r="Q11" s="10"/>
      <c r="R11" s="10"/>
      <c r="S11" s="10"/>
      <c r="T11" s="44"/>
    </row>
    <row r="12" spans="1:21" x14ac:dyDescent="0.2">
      <c r="A12" s="91"/>
      <c r="B12" s="91"/>
      <c r="C12" s="91"/>
      <c r="D12" s="20">
        <v>2021</v>
      </c>
      <c r="E12" s="21">
        <f t="shared" si="2"/>
        <v>1711856.37</v>
      </c>
      <c r="F12" s="21">
        <f>F6</f>
        <v>187399.12</v>
      </c>
      <c r="G12" s="21">
        <f>G6</f>
        <v>369475.4</v>
      </c>
      <c r="H12" s="21">
        <f>H6</f>
        <v>2863.5</v>
      </c>
      <c r="I12" s="21">
        <f>I6</f>
        <v>1152118.3500000001</v>
      </c>
      <c r="J12" s="123"/>
      <c r="K12" s="110"/>
      <c r="L12" s="110"/>
      <c r="M12" s="103"/>
      <c r="N12" s="58"/>
      <c r="O12" s="147"/>
      <c r="P12" s="10">
        <f t="shared" si="0"/>
        <v>0</v>
      </c>
      <c r="Q12" s="10"/>
      <c r="R12" s="10"/>
      <c r="S12" s="10"/>
      <c r="T12" s="44"/>
    </row>
    <row r="13" spans="1:21" x14ac:dyDescent="0.2">
      <c r="A13" s="91"/>
      <c r="B13" s="91"/>
      <c r="C13" s="91"/>
      <c r="D13" s="20">
        <v>2022</v>
      </c>
      <c r="E13" s="21">
        <f t="shared" si="2"/>
        <v>3034703.2199999997</v>
      </c>
      <c r="F13" s="21">
        <f t="shared" ref="F13:I14" si="3">F21+F27+F33+F40+F46+F53+F65+F71+F77+F83+F89+F95+F101+F107+F113+F121+F127+F133+F139+F145+F151+F157+F169+F175+F181+F187+F193+F199+F205+F211+F218+F224+F230+F236+F248+F254+F260+F242+F267+F273+F279+F285+F291+F297+F303+F310+F316+F322-F53+F59</f>
        <v>319430.22000000003</v>
      </c>
      <c r="G13" s="21">
        <f t="shared" si="3"/>
        <v>245000</v>
      </c>
      <c r="H13" s="21">
        <f t="shared" si="3"/>
        <v>19801</v>
      </c>
      <c r="I13" s="21">
        <f t="shared" si="3"/>
        <v>2450472</v>
      </c>
      <c r="J13" s="123"/>
      <c r="K13" s="110"/>
      <c r="L13" s="110"/>
      <c r="M13" s="103"/>
      <c r="N13" s="58"/>
      <c r="O13" s="147"/>
      <c r="P13" s="10">
        <f t="shared" si="0"/>
        <v>0</v>
      </c>
      <c r="Q13" s="10"/>
      <c r="R13" s="10"/>
      <c r="S13" s="10"/>
      <c r="T13" s="44"/>
    </row>
    <row r="14" spans="1:21" x14ac:dyDescent="0.2">
      <c r="A14" s="91"/>
      <c r="B14" s="91"/>
      <c r="C14" s="91"/>
      <c r="D14" s="20">
        <v>2023</v>
      </c>
      <c r="E14" s="21">
        <f t="shared" si="2"/>
        <v>3723138.92</v>
      </c>
      <c r="F14" s="21">
        <f t="shared" si="3"/>
        <v>379942.32</v>
      </c>
      <c r="G14" s="21">
        <f t="shared" si="3"/>
        <v>642770.4</v>
      </c>
      <c r="H14" s="21">
        <f t="shared" si="3"/>
        <v>14926.2</v>
      </c>
      <c r="I14" s="21">
        <f t="shared" si="3"/>
        <v>2685500</v>
      </c>
      <c r="J14" s="123"/>
      <c r="K14" s="110"/>
      <c r="L14" s="110"/>
      <c r="M14" s="103"/>
      <c r="N14" s="58"/>
      <c r="O14" s="147"/>
      <c r="P14" s="10">
        <f t="shared" si="0"/>
        <v>0</v>
      </c>
      <c r="Q14" s="10"/>
      <c r="R14" s="10"/>
      <c r="S14" s="10"/>
      <c r="T14" s="44"/>
    </row>
    <row r="15" spans="1:21" x14ac:dyDescent="0.2">
      <c r="A15" s="91"/>
      <c r="B15" s="91"/>
      <c r="C15" s="91"/>
      <c r="D15" s="20">
        <v>2024</v>
      </c>
      <c r="E15" s="21">
        <f t="shared" si="2"/>
        <v>832500</v>
      </c>
      <c r="F15" s="21">
        <f>F23+F29+F35+F42+F48+F55+F67+F73+F79+F85+F91+F97+F103+F109+F115+F123+F129+F135+F141+F147+F153+F159+F171+F177+F183+F189+F195+F201+F207+F213+F220+F226+F232+F238+F250+F256+F262+F244+F269+F275+F281+F287+F293+F299+F305+F312+F318+F324+F55+F61</f>
        <v>102000</v>
      </c>
      <c r="G15" s="21">
        <f>G23+G29+G35+G42+G48+G55+G67+G73+G79+G85+G91+G97+G103+G109+G115+G123+G129+G135+G141+G147+G153+G159+G171+G177+G183+G189+G195+G201+G207+G213+G220+G226+G232+G238+G250+G256+G262+G244+G269+G275+G281+G287+G293+G299+G305+G312+G318+G324-G55+G61</f>
        <v>284000</v>
      </c>
      <c r="H15" s="21">
        <f>H23+H29+H35+H42+H48+H55+H67+H73+H79+H85+H91+H97+H103+H109+H115+H123+H129+H135+H141+H147+H153+H159+H171+H177+H183+H189+H195+H201+H207+H213+H220+H226+H232+H238+H250+H256+H262+H244+H269+H275+H281+H287+H293+H299+H305+H312+H318+H324-H55+H61</f>
        <v>6000</v>
      </c>
      <c r="I15" s="21">
        <f>I23+I29+I35+I42+I48+I55+I67+I73+I79+I85+I91+I97+I103+I109+I115+I123+I129+I135+I141+I147+I153+I159+I171+I177+I183+I189+I195+I201+I207+I213+I220+I226+I232+I238+I250+I256+I262+I244+I269+I275+I281+I287+I293+I299+I305+I312+I318+I324-I55+I61</f>
        <v>440500</v>
      </c>
      <c r="J15" s="123"/>
      <c r="K15" s="110"/>
      <c r="L15" s="110"/>
      <c r="M15" s="103"/>
      <c r="N15" s="58"/>
      <c r="O15" s="147"/>
      <c r="P15" s="10">
        <f t="shared" si="0"/>
        <v>0</v>
      </c>
      <c r="Q15" s="10"/>
      <c r="R15" s="10"/>
      <c r="S15" s="10"/>
      <c r="T15" s="44"/>
    </row>
    <row r="16" spans="1:21" x14ac:dyDescent="0.2">
      <c r="A16" s="106"/>
      <c r="B16" s="106"/>
      <c r="C16" s="106"/>
      <c r="D16" s="59">
        <v>2025</v>
      </c>
      <c r="E16" s="60">
        <f>SUM(F16:I16)</f>
        <v>697000</v>
      </c>
      <c r="F16" s="60">
        <f>F24+F30+F36+F43+F49+F56+F68+F74+F80+F86+F92+F98+F104+F110+F116+F124+F130+F136+F142+F148+F154+F160+F172+F178+F184+F190+F196+F202+F208+F214+F221+F227+F233+F239+F251+F257+F263+F245+F270+F276+F282+F288+F294+F300+F306+F313+F319+F325-F56+F62+F166</f>
        <v>44578.400000000001</v>
      </c>
      <c r="G16" s="60">
        <f>G24+G30+G36+G43+G49+G56+G68+G74+G80+G86+G92+G98+G104+G110+G116+G124+G130+G136+G142+G148+G154+G160+G172+G178+G184+G190+G196+G202+G208+G214+G221+G227+G233+G239+G251+G257+G263+G245+G270+G276+G282+G288+G294+G300+G306+G313+G319+G325-G56+G62+G166</f>
        <v>292921.59999999998</v>
      </c>
      <c r="H16" s="60">
        <f>H24+H30+H36+H43+H49+H56+H68+H74+H80+H86+H92+H98+H104+H110+H116+H124+H130+H136+H142+H148+H154+H160+H172+H178+H184+H190+H196+H202+H208+H214+H221+H227+H233+H239+H251+H257+H263+H245+H270+H276+H282+H288+H294+H300+H306+H313+H319+H325-H56+H62+H166</f>
        <v>1500</v>
      </c>
      <c r="I16" s="60">
        <f>I24+I30+I36+I43+I49+I56+I68+I74+I80+I86+I92+I98+I104+I110+I116+I124+I130+I136+I142+I148+I154+I160+I172+I178+I184+I190+I196+I202+I208+I214+I221+I227+I233+I239+I251+I257+I263+I245+I270+I276+I282+I288+I294+I300+I306+I313+I319+I325-I56+I62+I166</f>
        <v>358000</v>
      </c>
      <c r="J16" s="124"/>
      <c r="K16" s="111"/>
      <c r="L16" s="111"/>
      <c r="M16" s="104"/>
      <c r="N16" s="61"/>
      <c r="O16" s="148"/>
      <c r="P16" s="10">
        <f t="shared" si="0"/>
        <v>0</v>
      </c>
      <c r="Q16" s="10"/>
      <c r="R16" s="10"/>
      <c r="S16" s="10"/>
      <c r="T16" s="44"/>
    </row>
    <row r="17" spans="1:20" ht="18" x14ac:dyDescent="0.2">
      <c r="A17" s="57" t="s">
        <v>11</v>
      </c>
      <c r="B17" s="136" t="s">
        <v>12</v>
      </c>
      <c r="C17" s="136"/>
      <c r="D17" s="136"/>
      <c r="E17" s="137"/>
      <c r="F17" s="137"/>
      <c r="G17" s="137"/>
      <c r="H17" s="137"/>
      <c r="I17" s="137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1"/>
    </row>
    <row r="18" spans="1:20" x14ac:dyDescent="0.2">
      <c r="A18" s="5" t="s">
        <v>13</v>
      </c>
      <c r="B18" s="125" t="s">
        <v>14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  <c r="N18" s="22"/>
      <c r="O18" s="23"/>
      <c r="P18" s="10"/>
      <c r="Q18" s="10"/>
      <c r="R18" s="10"/>
      <c r="S18" s="10"/>
      <c r="T18" s="17"/>
    </row>
    <row r="19" spans="1:20" x14ac:dyDescent="0.2">
      <c r="A19" s="90" t="s">
        <v>15</v>
      </c>
      <c r="B19" s="73" t="s">
        <v>16</v>
      </c>
      <c r="C19" s="70" t="s">
        <v>17</v>
      </c>
      <c r="D19" s="1" t="s">
        <v>3</v>
      </c>
      <c r="E19" s="2">
        <f>SUM(E20:E24)</f>
        <v>4400000</v>
      </c>
      <c r="F19" s="2">
        <f>SUM(F20:F24)</f>
        <v>0</v>
      </c>
      <c r="G19" s="2">
        <f>SUM(G20:G24)</f>
        <v>300000</v>
      </c>
      <c r="H19" s="2">
        <f>SUM(H20:H24)</f>
        <v>0</v>
      </c>
      <c r="I19" s="2">
        <f>SUM(I20:I24)</f>
        <v>4100000</v>
      </c>
      <c r="J19" s="67" t="s">
        <v>169</v>
      </c>
      <c r="K19" s="70" t="s">
        <v>134</v>
      </c>
      <c r="L19" s="70" t="s">
        <v>219</v>
      </c>
      <c r="M19" s="96" t="s">
        <v>220</v>
      </c>
      <c r="O19" s="142" t="s">
        <v>304</v>
      </c>
      <c r="P19" s="45">
        <f t="shared" si="0"/>
        <v>0</v>
      </c>
      <c r="Q19" s="45"/>
      <c r="R19" s="45"/>
      <c r="S19" s="45"/>
      <c r="T19" s="46"/>
    </row>
    <row r="20" spans="1:20" x14ac:dyDescent="0.2">
      <c r="A20" s="91"/>
      <c r="B20" s="82"/>
      <c r="C20" s="82"/>
      <c r="D20" s="1">
        <v>2021</v>
      </c>
      <c r="E20" s="2">
        <f>SUM(F20:I20)</f>
        <v>400000</v>
      </c>
      <c r="F20" s="2">
        <v>0</v>
      </c>
      <c r="G20" s="2">
        <v>0</v>
      </c>
      <c r="H20" s="2">
        <v>0</v>
      </c>
      <c r="I20" s="2">
        <v>400000</v>
      </c>
      <c r="J20" s="68"/>
      <c r="K20" s="71"/>
      <c r="L20" s="71"/>
      <c r="M20" s="85"/>
      <c r="O20" s="101"/>
      <c r="P20" s="45">
        <f t="shared" si="0"/>
        <v>0</v>
      </c>
      <c r="Q20" s="45"/>
      <c r="R20" s="45"/>
      <c r="S20" s="45"/>
      <c r="T20" s="46"/>
    </row>
    <row r="21" spans="1:20" x14ac:dyDescent="0.2">
      <c r="A21" s="91"/>
      <c r="B21" s="82"/>
      <c r="C21" s="82"/>
      <c r="D21" s="1">
        <v>2022</v>
      </c>
      <c r="E21" s="2">
        <f>SUM(F21:I21)</f>
        <v>2000000</v>
      </c>
      <c r="F21" s="2">
        <v>0</v>
      </c>
      <c r="G21" s="2">
        <v>150000</v>
      </c>
      <c r="H21" s="2">
        <v>0</v>
      </c>
      <c r="I21" s="2">
        <v>1850000</v>
      </c>
      <c r="J21" s="68"/>
      <c r="K21" s="71"/>
      <c r="L21" s="71"/>
      <c r="M21" s="85"/>
      <c r="O21" s="101"/>
      <c r="P21" s="45">
        <f t="shared" si="0"/>
        <v>0</v>
      </c>
      <c r="Q21" s="45"/>
      <c r="R21" s="45"/>
      <c r="S21" s="45"/>
      <c r="T21" s="46"/>
    </row>
    <row r="22" spans="1:20" x14ac:dyDescent="0.2">
      <c r="A22" s="91"/>
      <c r="B22" s="82"/>
      <c r="C22" s="82"/>
      <c r="D22" s="1">
        <v>2023</v>
      </c>
      <c r="E22" s="2">
        <f>SUM(F22:I22)</f>
        <v>2000000</v>
      </c>
      <c r="F22" s="2">
        <v>0</v>
      </c>
      <c r="G22" s="2">
        <v>150000</v>
      </c>
      <c r="H22" s="2">
        <v>0</v>
      </c>
      <c r="I22" s="2">
        <v>1850000</v>
      </c>
      <c r="J22" s="68"/>
      <c r="K22" s="71"/>
      <c r="L22" s="71"/>
      <c r="M22" s="85"/>
      <c r="O22" s="101"/>
      <c r="P22" s="45">
        <f t="shared" si="0"/>
        <v>0</v>
      </c>
      <c r="Q22" s="45"/>
      <c r="R22" s="45"/>
      <c r="S22" s="45"/>
      <c r="T22" s="46"/>
    </row>
    <row r="23" spans="1:20" x14ac:dyDescent="0.2">
      <c r="A23" s="91"/>
      <c r="B23" s="82"/>
      <c r="C23" s="82"/>
      <c r="D23" s="1">
        <v>2024</v>
      </c>
      <c r="E23" s="2">
        <f>SUM(F23:I23)</f>
        <v>0</v>
      </c>
      <c r="F23" s="2">
        <v>0</v>
      </c>
      <c r="G23" s="2">
        <v>0</v>
      </c>
      <c r="H23" s="2">
        <v>0</v>
      </c>
      <c r="I23" s="2">
        <v>0</v>
      </c>
      <c r="J23" s="68"/>
      <c r="K23" s="71"/>
      <c r="L23" s="71"/>
      <c r="M23" s="85"/>
      <c r="O23" s="101"/>
      <c r="P23" s="45">
        <f t="shared" si="0"/>
        <v>0</v>
      </c>
      <c r="Q23" s="45"/>
      <c r="R23" s="45"/>
      <c r="S23" s="45"/>
      <c r="T23" s="46"/>
    </row>
    <row r="24" spans="1:20" ht="177.75" customHeight="1" x14ac:dyDescent="0.2">
      <c r="A24" s="92"/>
      <c r="B24" s="83"/>
      <c r="C24" s="83"/>
      <c r="D24" s="1">
        <v>2025</v>
      </c>
      <c r="E24" s="2">
        <f>SUM(F24:I24)</f>
        <v>0</v>
      </c>
      <c r="F24" s="2">
        <v>0</v>
      </c>
      <c r="G24" s="2">
        <v>0</v>
      </c>
      <c r="H24" s="2">
        <v>0</v>
      </c>
      <c r="I24" s="2">
        <v>0</v>
      </c>
      <c r="J24" s="69"/>
      <c r="K24" s="72"/>
      <c r="L24" s="72"/>
      <c r="M24" s="86"/>
      <c r="O24" s="101"/>
      <c r="P24" s="45">
        <f t="shared" si="0"/>
        <v>0</v>
      </c>
      <c r="Q24" s="45"/>
      <c r="R24" s="45"/>
      <c r="S24" s="45"/>
      <c r="T24" s="46"/>
    </row>
    <row r="25" spans="1:20" x14ac:dyDescent="0.2">
      <c r="A25" s="90" t="s">
        <v>18</v>
      </c>
      <c r="B25" s="73" t="s">
        <v>19</v>
      </c>
      <c r="C25" s="70">
        <v>2021</v>
      </c>
      <c r="D25" s="1" t="s">
        <v>3</v>
      </c>
      <c r="E25" s="2">
        <f>SUM(E26:E30)</f>
        <v>64000</v>
      </c>
      <c r="F25" s="2">
        <f>SUM(F26:F30)</f>
        <v>0</v>
      </c>
      <c r="G25" s="2">
        <f>SUM(G26:G30)</f>
        <v>0</v>
      </c>
      <c r="H25" s="2">
        <f>SUM(H26:H30)</f>
        <v>0</v>
      </c>
      <c r="I25" s="2">
        <f>SUM(I26:I30)</f>
        <v>64000</v>
      </c>
      <c r="J25" s="67" t="s">
        <v>198</v>
      </c>
      <c r="K25" s="70" t="s">
        <v>139</v>
      </c>
      <c r="L25" s="70" t="s">
        <v>219</v>
      </c>
      <c r="M25" s="96" t="s">
        <v>225</v>
      </c>
      <c r="O25" s="143" t="s">
        <v>305</v>
      </c>
      <c r="P25" s="45"/>
      <c r="Q25" s="45"/>
      <c r="R25" s="45"/>
      <c r="S25" s="45"/>
      <c r="T25" s="45"/>
    </row>
    <row r="26" spans="1:20" x14ac:dyDescent="0.2">
      <c r="A26" s="91"/>
      <c r="B26" s="82"/>
      <c r="C26" s="82"/>
      <c r="D26" s="1">
        <v>2021</v>
      </c>
      <c r="E26" s="2">
        <f>SUM(F26:I26)</f>
        <v>64000</v>
      </c>
      <c r="F26" s="2">
        <v>0</v>
      </c>
      <c r="G26" s="2">
        <v>0</v>
      </c>
      <c r="H26" s="2">
        <v>0</v>
      </c>
      <c r="I26" s="2">
        <v>64000</v>
      </c>
      <c r="J26" s="68"/>
      <c r="K26" s="71"/>
      <c r="L26" s="71"/>
      <c r="M26" s="85"/>
      <c r="O26" s="110"/>
      <c r="P26" s="45">
        <f t="shared" si="0"/>
        <v>30000</v>
      </c>
      <c r="Q26" s="45">
        <v>0</v>
      </c>
      <c r="R26" s="45">
        <v>0</v>
      </c>
      <c r="S26" s="45">
        <v>0</v>
      </c>
      <c r="T26" s="46">
        <v>30000</v>
      </c>
    </row>
    <row r="27" spans="1:20" x14ac:dyDescent="0.2">
      <c r="A27" s="91"/>
      <c r="B27" s="82"/>
      <c r="C27" s="82"/>
      <c r="D27" s="1">
        <v>2022</v>
      </c>
      <c r="E27" s="2">
        <f>SUM(F27:I27)</f>
        <v>0</v>
      </c>
      <c r="F27" s="2">
        <v>0</v>
      </c>
      <c r="G27" s="2">
        <v>0</v>
      </c>
      <c r="H27" s="2">
        <v>0</v>
      </c>
      <c r="I27" s="2">
        <v>0</v>
      </c>
      <c r="J27" s="68"/>
      <c r="K27" s="71"/>
      <c r="L27" s="71"/>
      <c r="M27" s="85"/>
      <c r="O27" s="110"/>
      <c r="P27" s="45">
        <f t="shared" si="0"/>
        <v>0</v>
      </c>
      <c r="Q27" s="45"/>
      <c r="R27" s="45"/>
      <c r="S27" s="45"/>
      <c r="T27" s="46"/>
    </row>
    <row r="28" spans="1:20" x14ac:dyDescent="0.2">
      <c r="A28" s="91"/>
      <c r="B28" s="82"/>
      <c r="C28" s="82"/>
      <c r="D28" s="1">
        <v>2023</v>
      </c>
      <c r="E28" s="2">
        <f>SUM(F28:I28)</f>
        <v>0</v>
      </c>
      <c r="F28" s="2">
        <v>0</v>
      </c>
      <c r="G28" s="2">
        <v>0</v>
      </c>
      <c r="H28" s="2">
        <v>0</v>
      </c>
      <c r="I28" s="2">
        <v>0</v>
      </c>
      <c r="J28" s="68"/>
      <c r="K28" s="71"/>
      <c r="L28" s="71"/>
      <c r="M28" s="85"/>
      <c r="O28" s="110"/>
      <c r="P28" s="45">
        <f t="shared" si="0"/>
        <v>0</v>
      </c>
      <c r="Q28" s="45"/>
      <c r="R28" s="45"/>
      <c r="S28" s="45"/>
      <c r="T28" s="46"/>
    </row>
    <row r="29" spans="1:20" x14ac:dyDescent="0.2">
      <c r="A29" s="91"/>
      <c r="B29" s="82"/>
      <c r="C29" s="82"/>
      <c r="D29" s="1">
        <v>2024</v>
      </c>
      <c r="E29" s="2">
        <f>SUM(F29:I29)</f>
        <v>0</v>
      </c>
      <c r="F29" s="2">
        <v>0</v>
      </c>
      <c r="G29" s="2">
        <v>0</v>
      </c>
      <c r="H29" s="2">
        <v>0</v>
      </c>
      <c r="I29" s="2">
        <v>0</v>
      </c>
      <c r="J29" s="68"/>
      <c r="K29" s="71"/>
      <c r="L29" s="71"/>
      <c r="M29" s="85"/>
      <c r="O29" s="110"/>
      <c r="P29" s="45">
        <f t="shared" si="0"/>
        <v>0</v>
      </c>
      <c r="Q29" s="45"/>
      <c r="R29" s="45"/>
      <c r="S29" s="45"/>
      <c r="T29" s="46"/>
    </row>
    <row r="30" spans="1:20" ht="115.5" customHeight="1" x14ac:dyDescent="0.2">
      <c r="A30" s="92"/>
      <c r="B30" s="83"/>
      <c r="C30" s="83"/>
      <c r="D30" s="1">
        <v>2025</v>
      </c>
      <c r="E30" s="2">
        <f>SUM(F30:I30)</f>
        <v>0</v>
      </c>
      <c r="F30" s="2">
        <v>0</v>
      </c>
      <c r="G30" s="2">
        <v>0</v>
      </c>
      <c r="H30" s="2">
        <v>0</v>
      </c>
      <c r="I30" s="2">
        <v>0</v>
      </c>
      <c r="J30" s="69"/>
      <c r="K30" s="72"/>
      <c r="L30" s="72"/>
      <c r="M30" s="86"/>
      <c r="O30" s="134"/>
      <c r="P30" s="45">
        <f t="shared" si="0"/>
        <v>0</v>
      </c>
      <c r="Q30" s="45"/>
      <c r="R30" s="45"/>
      <c r="S30" s="45"/>
      <c r="T30" s="46"/>
    </row>
    <row r="31" spans="1:20" x14ac:dyDescent="0.2">
      <c r="A31" s="90" t="s">
        <v>20</v>
      </c>
      <c r="B31" s="73" t="s">
        <v>21</v>
      </c>
      <c r="C31" s="70">
        <v>2021</v>
      </c>
      <c r="D31" s="1" t="s">
        <v>3</v>
      </c>
      <c r="E31" s="2">
        <f>SUM(E32:E36)</f>
        <v>7071</v>
      </c>
      <c r="F31" s="2">
        <f>SUM(F32:F36)</f>
        <v>0</v>
      </c>
      <c r="G31" s="2">
        <f>SUM(G32:G36)</f>
        <v>0</v>
      </c>
      <c r="H31" s="2">
        <f>SUM(H32:H36)</f>
        <v>0</v>
      </c>
      <c r="I31" s="2">
        <f>SUM(I32:I36)</f>
        <v>7071</v>
      </c>
      <c r="J31" s="67" t="s">
        <v>168</v>
      </c>
      <c r="K31" s="70" t="s">
        <v>237</v>
      </c>
      <c r="L31" s="70" t="s">
        <v>219</v>
      </c>
      <c r="M31" s="96" t="s">
        <v>238</v>
      </c>
      <c r="O31" s="144" t="s">
        <v>294</v>
      </c>
      <c r="P31" s="45"/>
      <c r="Q31" s="45"/>
      <c r="R31" s="45"/>
      <c r="S31" s="45"/>
      <c r="T31" s="45"/>
    </row>
    <row r="32" spans="1:20" x14ac:dyDescent="0.2">
      <c r="A32" s="91"/>
      <c r="B32" s="82"/>
      <c r="C32" s="82"/>
      <c r="D32" s="1">
        <v>2021</v>
      </c>
      <c r="E32" s="2">
        <f>SUM(F32:I32)</f>
        <v>7071</v>
      </c>
      <c r="F32" s="2">
        <v>0</v>
      </c>
      <c r="G32" s="2">
        <v>0</v>
      </c>
      <c r="H32" s="2">
        <v>0</v>
      </c>
      <c r="I32" s="2">
        <v>7071</v>
      </c>
      <c r="J32" s="68"/>
      <c r="K32" s="71"/>
      <c r="L32" s="71"/>
      <c r="M32" s="85"/>
      <c r="O32" s="110"/>
      <c r="P32" s="45">
        <f t="shared" si="0"/>
        <v>5629.3450000000003</v>
      </c>
      <c r="Q32" s="45">
        <v>0</v>
      </c>
      <c r="R32" s="45">
        <v>0</v>
      </c>
      <c r="S32" s="45">
        <v>0</v>
      </c>
      <c r="T32" s="46">
        <v>5629.3450000000003</v>
      </c>
    </row>
    <row r="33" spans="1:20" x14ac:dyDescent="0.2">
      <c r="A33" s="91"/>
      <c r="B33" s="82"/>
      <c r="C33" s="82"/>
      <c r="D33" s="1">
        <v>2022</v>
      </c>
      <c r="E33" s="2">
        <f>SUM(F33:I33)</f>
        <v>0</v>
      </c>
      <c r="F33" s="2">
        <v>0</v>
      </c>
      <c r="G33" s="2">
        <v>0</v>
      </c>
      <c r="H33" s="2">
        <v>0</v>
      </c>
      <c r="I33" s="2">
        <v>0</v>
      </c>
      <c r="J33" s="68"/>
      <c r="K33" s="71"/>
      <c r="L33" s="71"/>
      <c r="M33" s="85"/>
      <c r="O33" s="110"/>
      <c r="P33" s="45">
        <f t="shared" si="0"/>
        <v>0</v>
      </c>
      <c r="Q33" s="45"/>
      <c r="R33" s="45"/>
      <c r="S33" s="45"/>
      <c r="T33" s="46"/>
    </row>
    <row r="34" spans="1:20" x14ac:dyDescent="0.2">
      <c r="A34" s="91"/>
      <c r="B34" s="82"/>
      <c r="C34" s="82"/>
      <c r="D34" s="1">
        <v>2023</v>
      </c>
      <c r="E34" s="2">
        <f>SUM(F34:I34)</f>
        <v>0</v>
      </c>
      <c r="F34" s="2">
        <v>0</v>
      </c>
      <c r="G34" s="2">
        <v>0</v>
      </c>
      <c r="H34" s="2">
        <v>0</v>
      </c>
      <c r="I34" s="2">
        <v>0</v>
      </c>
      <c r="J34" s="68"/>
      <c r="K34" s="71"/>
      <c r="L34" s="71"/>
      <c r="M34" s="85"/>
      <c r="O34" s="110"/>
      <c r="P34" s="45">
        <f t="shared" si="0"/>
        <v>0</v>
      </c>
      <c r="Q34" s="45"/>
      <c r="R34" s="45"/>
      <c r="S34" s="45"/>
      <c r="T34" s="46"/>
    </row>
    <row r="35" spans="1:20" x14ac:dyDescent="0.2">
      <c r="A35" s="91"/>
      <c r="B35" s="82"/>
      <c r="C35" s="82"/>
      <c r="D35" s="1">
        <v>2024</v>
      </c>
      <c r="E35" s="2">
        <f>SUM(F35:I35)</f>
        <v>0</v>
      </c>
      <c r="F35" s="2">
        <v>0</v>
      </c>
      <c r="G35" s="2">
        <v>0</v>
      </c>
      <c r="H35" s="2">
        <v>0</v>
      </c>
      <c r="I35" s="2">
        <v>0</v>
      </c>
      <c r="J35" s="68"/>
      <c r="K35" s="71"/>
      <c r="L35" s="71"/>
      <c r="M35" s="85"/>
      <c r="O35" s="110"/>
      <c r="P35" s="45">
        <f t="shared" si="0"/>
        <v>0</v>
      </c>
      <c r="Q35" s="45"/>
      <c r="R35" s="45"/>
      <c r="S35" s="45"/>
      <c r="T35" s="46"/>
    </row>
    <row r="36" spans="1:20" ht="105" customHeight="1" x14ac:dyDescent="0.2">
      <c r="A36" s="92"/>
      <c r="B36" s="82"/>
      <c r="C36" s="82"/>
      <c r="D36" s="7">
        <v>2025</v>
      </c>
      <c r="E36" s="24">
        <f>SUM(F36:I36)</f>
        <v>0</v>
      </c>
      <c r="F36" s="24">
        <v>0</v>
      </c>
      <c r="G36" s="24">
        <v>0</v>
      </c>
      <c r="H36" s="24">
        <v>0</v>
      </c>
      <c r="I36" s="24">
        <v>0</v>
      </c>
      <c r="J36" s="68"/>
      <c r="K36" s="71"/>
      <c r="L36" s="71"/>
      <c r="M36" s="85"/>
      <c r="O36" s="110"/>
      <c r="P36" s="47">
        <f t="shared" si="0"/>
        <v>0</v>
      </c>
      <c r="Q36" s="47"/>
      <c r="R36" s="47"/>
      <c r="S36" s="47"/>
      <c r="T36" s="48"/>
    </row>
    <row r="37" spans="1:20" x14ac:dyDescent="0.2">
      <c r="A37" s="9" t="s">
        <v>22</v>
      </c>
      <c r="B37" s="128" t="s">
        <v>23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25"/>
      <c r="O37" s="25"/>
      <c r="P37" s="49"/>
      <c r="Q37" s="49"/>
      <c r="R37" s="49"/>
      <c r="S37" s="49"/>
      <c r="T37" s="46"/>
    </row>
    <row r="38" spans="1:20" x14ac:dyDescent="0.2">
      <c r="A38" s="90" t="s">
        <v>24</v>
      </c>
      <c r="B38" s="130" t="s">
        <v>25</v>
      </c>
      <c r="C38" s="87">
        <v>2021</v>
      </c>
      <c r="D38" s="8" t="s">
        <v>3</v>
      </c>
      <c r="E38" s="26">
        <f>SUM(E39:E43)</f>
        <v>115096</v>
      </c>
      <c r="F38" s="26">
        <f>SUM(F39:F43)</f>
        <v>0</v>
      </c>
      <c r="G38" s="26">
        <f>SUM(G39:G43)</f>
        <v>0</v>
      </c>
      <c r="H38" s="26">
        <f>SUM(H39:H43)</f>
        <v>0</v>
      </c>
      <c r="I38" s="26">
        <f>SUM(I39:I43)</f>
        <v>115096</v>
      </c>
      <c r="J38" s="68" t="s">
        <v>158</v>
      </c>
      <c r="K38" s="87" t="s">
        <v>234</v>
      </c>
      <c r="L38" s="87" t="s">
        <v>219</v>
      </c>
      <c r="M38" s="68" t="s">
        <v>239</v>
      </c>
      <c r="O38" s="143" t="s">
        <v>276</v>
      </c>
      <c r="P38" s="50"/>
      <c r="Q38" s="50"/>
      <c r="R38" s="50"/>
      <c r="S38" s="50"/>
      <c r="T38" s="50"/>
    </row>
    <row r="39" spans="1:20" x14ac:dyDescent="0.2">
      <c r="A39" s="91"/>
      <c r="B39" s="82"/>
      <c r="C39" s="82"/>
      <c r="D39" s="1">
        <v>2021</v>
      </c>
      <c r="E39" s="2">
        <f>SUM(F39:I39)</f>
        <v>115096</v>
      </c>
      <c r="F39" s="2">
        <v>0</v>
      </c>
      <c r="G39" s="2">
        <v>0</v>
      </c>
      <c r="H39" s="2">
        <v>0</v>
      </c>
      <c r="I39" s="2">
        <v>115096</v>
      </c>
      <c r="J39" s="68"/>
      <c r="K39" s="71"/>
      <c r="L39" s="71"/>
      <c r="M39" s="82"/>
      <c r="O39" s="110"/>
      <c r="P39" s="45">
        <f t="shared" si="0"/>
        <v>30000</v>
      </c>
      <c r="Q39" s="45">
        <v>0</v>
      </c>
      <c r="R39" s="45">
        <v>0</v>
      </c>
      <c r="S39" s="45">
        <v>0</v>
      </c>
      <c r="T39" s="46">
        <v>30000</v>
      </c>
    </row>
    <row r="40" spans="1:20" x14ac:dyDescent="0.2">
      <c r="A40" s="91"/>
      <c r="B40" s="82"/>
      <c r="C40" s="82"/>
      <c r="D40" s="1">
        <v>2022</v>
      </c>
      <c r="E40" s="2">
        <f>SUM(F40:I40)</f>
        <v>0</v>
      </c>
      <c r="F40" s="2">
        <v>0</v>
      </c>
      <c r="G40" s="2">
        <v>0</v>
      </c>
      <c r="H40" s="2">
        <v>0</v>
      </c>
      <c r="I40" s="2">
        <v>0</v>
      </c>
      <c r="J40" s="68"/>
      <c r="K40" s="71"/>
      <c r="L40" s="71"/>
      <c r="M40" s="82"/>
      <c r="O40" s="110"/>
      <c r="P40" s="45">
        <f t="shared" si="0"/>
        <v>0</v>
      </c>
      <c r="Q40" s="45"/>
      <c r="R40" s="45"/>
      <c r="S40" s="45"/>
      <c r="T40" s="46"/>
    </row>
    <row r="41" spans="1:20" x14ac:dyDescent="0.2">
      <c r="A41" s="91"/>
      <c r="B41" s="82"/>
      <c r="C41" s="82"/>
      <c r="D41" s="1">
        <v>2023</v>
      </c>
      <c r="E41" s="2">
        <f>SUM(F41:I41)</f>
        <v>0</v>
      </c>
      <c r="F41" s="2">
        <v>0</v>
      </c>
      <c r="G41" s="2">
        <v>0</v>
      </c>
      <c r="H41" s="2">
        <v>0</v>
      </c>
      <c r="I41" s="2">
        <v>0</v>
      </c>
      <c r="J41" s="68"/>
      <c r="K41" s="71"/>
      <c r="L41" s="71"/>
      <c r="M41" s="82"/>
      <c r="O41" s="110"/>
      <c r="P41" s="45">
        <f t="shared" si="0"/>
        <v>0</v>
      </c>
      <c r="Q41" s="45"/>
      <c r="R41" s="45"/>
      <c r="S41" s="45"/>
      <c r="T41" s="46"/>
    </row>
    <row r="42" spans="1:20" x14ac:dyDescent="0.2">
      <c r="A42" s="91"/>
      <c r="B42" s="82"/>
      <c r="C42" s="82"/>
      <c r="D42" s="1">
        <v>2024</v>
      </c>
      <c r="E42" s="2">
        <f>SUM(F42:I42)</f>
        <v>0</v>
      </c>
      <c r="F42" s="2">
        <v>0</v>
      </c>
      <c r="G42" s="2">
        <v>0</v>
      </c>
      <c r="H42" s="2">
        <v>0</v>
      </c>
      <c r="I42" s="2">
        <v>0</v>
      </c>
      <c r="J42" s="68"/>
      <c r="K42" s="71"/>
      <c r="L42" s="71"/>
      <c r="M42" s="82"/>
      <c r="O42" s="110"/>
      <c r="P42" s="45">
        <f t="shared" si="0"/>
        <v>0</v>
      </c>
      <c r="Q42" s="45"/>
      <c r="R42" s="45"/>
      <c r="S42" s="45"/>
      <c r="T42" s="46"/>
    </row>
    <row r="43" spans="1:20" ht="87" customHeight="1" x14ac:dyDescent="0.2">
      <c r="A43" s="92"/>
      <c r="B43" s="83"/>
      <c r="C43" s="83"/>
      <c r="D43" s="1">
        <v>2025</v>
      </c>
      <c r="E43" s="2">
        <f>SUM(F43:I43)</f>
        <v>0</v>
      </c>
      <c r="F43" s="2">
        <v>0</v>
      </c>
      <c r="G43" s="2">
        <v>0</v>
      </c>
      <c r="H43" s="2">
        <v>0</v>
      </c>
      <c r="I43" s="2">
        <v>0</v>
      </c>
      <c r="J43" s="69"/>
      <c r="K43" s="72"/>
      <c r="L43" s="72"/>
      <c r="M43" s="83"/>
      <c r="O43" s="134"/>
      <c r="P43" s="45">
        <f t="shared" si="0"/>
        <v>0</v>
      </c>
      <c r="Q43" s="45"/>
      <c r="R43" s="45"/>
      <c r="S43" s="45"/>
      <c r="T43" s="46"/>
    </row>
    <row r="44" spans="1:20" x14ac:dyDescent="0.2">
      <c r="A44" s="90" t="s">
        <v>26</v>
      </c>
      <c r="B44" s="73" t="s">
        <v>27</v>
      </c>
      <c r="C44" s="70">
        <v>2021</v>
      </c>
      <c r="D44" s="1" t="s">
        <v>3</v>
      </c>
      <c r="E44" s="2">
        <f>SUM(E45:E49)</f>
        <v>47873</v>
      </c>
      <c r="F44" s="2">
        <f>SUM(F45:F49)</f>
        <v>0</v>
      </c>
      <c r="G44" s="2">
        <f>SUM(G45:G49)</f>
        <v>0</v>
      </c>
      <c r="H44" s="2">
        <f>SUM(H45:H49)</f>
        <v>0</v>
      </c>
      <c r="I44" s="2">
        <f>SUM(I45:I49)</f>
        <v>47873</v>
      </c>
      <c r="J44" s="67" t="s">
        <v>159</v>
      </c>
      <c r="K44" s="70" t="s">
        <v>235</v>
      </c>
      <c r="L44" s="70" t="s">
        <v>219</v>
      </c>
      <c r="M44" s="67" t="s">
        <v>240</v>
      </c>
      <c r="O44" s="144" t="s">
        <v>277</v>
      </c>
      <c r="P44" s="45"/>
      <c r="Q44" s="45"/>
      <c r="R44" s="45"/>
      <c r="S44" s="45"/>
      <c r="T44" s="45"/>
    </row>
    <row r="45" spans="1:20" x14ac:dyDescent="0.2">
      <c r="A45" s="91"/>
      <c r="B45" s="82"/>
      <c r="C45" s="82"/>
      <c r="D45" s="1">
        <v>2021</v>
      </c>
      <c r="E45" s="2">
        <f>SUM(F45:I45)</f>
        <v>47873</v>
      </c>
      <c r="F45" s="2">
        <v>0</v>
      </c>
      <c r="G45" s="2">
        <v>0</v>
      </c>
      <c r="H45" s="2">
        <v>0</v>
      </c>
      <c r="I45" s="2">
        <v>47873</v>
      </c>
      <c r="J45" s="68"/>
      <c r="K45" s="71"/>
      <c r="L45" s="71"/>
      <c r="M45" s="82"/>
      <c r="O45" s="110"/>
      <c r="P45" s="45">
        <f t="shared" si="0"/>
        <v>30000</v>
      </c>
      <c r="Q45" s="45">
        <v>0</v>
      </c>
      <c r="R45" s="45">
        <v>0</v>
      </c>
      <c r="S45" s="45">
        <v>0</v>
      </c>
      <c r="T45" s="46">
        <v>30000</v>
      </c>
    </row>
    <row r="46" spans="1:20" x14ac:dyDescent="0.2">
      <c r="A46" s="91"/>
      <c r="B46" s="82"/>
      <c r="C46" s="82"/>
      <c r="D46" s="1">
        <v>2022</v>
      </c>
      <c r="E46" s="2">
        <f>SUM(F46:I46)</f>
        <v>0</v>
      </c>
      <c r="F46" s="2">
        <v>0</v>
      </c>
      <c r="G46" s="2">
        <v>0</v>
      </c>
      <c r="H46" s="2">
        <v>0</v>
      </c>
      <c r="I46" s="2">
        <v>0</v>
      </c>
      <c r="J46" s="68"/>
      <c r="K46" s="71"/>
      <c r="L46" s="71"/>
      <c r="M46" s="82"/>
      <c r="O46" s="110"/>
      <c r="P46" s="45">
        <f t="shared" si="0"/>
        <v>0</v>
      </c>
      <c r="Q46" s="45"/>
      <c r="R46" s="45"/>
      <c r="S46" s="45"/>
      <c r="T46" s="46"/>
    </row>
    <row r="47" spans="1:20" x14ac:dyDescent="0.2">
      <c r="A47" s="91"/>
      <c r="B47" s="82"/>
      <c r="C47" s="82"/>
      <c r="D47" s="1">
        <v>2023</v>
      </c>
      <c r="E47" s="2">
        <f>SUM(F47:I47)</f>
        <v>0</v>
      </c>
      <c r="F47" s="2">
        <v>0</v>
      </c>
      <c r="G47" s="2">
        <v>0</v>
      </c>
      <c r="H47" s="2">
        <v>0</v>
      </c>
      <c r="I47" s="2">
        <v>0</v>
      </c>
      <c r="J47" s="68"/>
      <c r="K47" s="71"/>
      <c r="L47" s="71"/>
      <c r="M47" s="82"/>
      <c r="O47" s="110"/>
      <c r="P47" s="45">
        <f t="shared" si="0"/>
        <v>0</v>
      </c>
      <c r="Q47" s="45"/>
      <c r="R47" s="45"/>
      <c r="S47" s="45"/>
      <c r="T47" s="46"/>
    </row>
    <row r="48" spans="1:20" x14ac:dyDescent="0.2">
      <c r="A48" s="91"/>
      <c r="B48" s="82"/>
      <c r="C48" s="82"/>
      <c r="D48" s="1">
        <v>2024</v>
      </c>
      <c r="E48" s="2">
        <f>SUM(F48:I48)</f>
        <v>0</v>
      </c>
      <c r="F48" s="2">
        <v>0</v>
      </c>
      <c r="G48" s="2">
        <v>0</v>
      </c>
      <c r="H48" s="2">
        <v>0</v>
      </c>
      <c r="I48" s="2">
        <v>0</v>
      </c>
      <c r="J48" s="68"/>
      <c r="K48" s="71"/>
      <c r="L48" s="71"/>
      <c r="M48" s="82"/>
      <c r="O48" s="110"/>
      <c r="P48" s="45">
        <f t="shared" si="0"/>
        <v>0</v>
      </c>
      <c r="Q48" s="45"/>
      <c r="R48" s="45"/>
      <c r="S48" s="45"/>
      <c r="T48" s="46"/>
    </row>
    <row r="49" spans="1:20" ht="72.75" customHeight="1" x14ac:dyDescent="0.2">
      <c r="A49" s="92"/>
      <c r="B49" s="83"/>
      <c r="C49" s="83"/>
      <c r="D49" s="1">
        <v>2025</v>
      </c>
      <c r="E49" s="2">
        <f>SUM(F49:I49)</f>
        <v>0</v>
      </c>
      <c r="F49" s="2">
        <v>0</v>
      </c>
      <c r="G49" s="2">
        <v>0</v>
      </c>
      <c r="H49" s="2">
        <v>0</v>
      </c>
      <c r="I49" s="2">
        <v>0</v>
      </c>
      <c r="J49" s="69"/>
      <c r="K49" s="72"/>
      <c r="L49" s="72"/>
      <c r="M49" s="83"/>
      <c r="O49" s="134"/>
      <c r="P49" s="45">
        <f t="shared" si="0"/>
        <v>0</v>
      </c>
      <c r="Q49" s="45"/>
      <c r="R49" s="45"/>
      <c r="S49" s="45"/>
      <c r="T49" s="46"/>
    </row>
    <row r="50" spans="1:20" x14ac:dyDescent="0.2">
      <c r="A50" s="5" t="s">
        <v>28</v>
      </c>
      <c r="B50" s="79" t="s">
        <v>29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1"/>
      <c r="P50" s="64"/>
      <c r="Q50" s="65"/>
      <c r="R50" s="65"/>
      <c r="S50" s="65"/>
      <c r="T50" s="66"/>
    </row>
    <row r="51" spans="1:20" x14ac:dyDescent="0.2">
      <c r="A51" s="90" t="s">
        <v>30</v>
      </c>
      <c r="B51" s="73" t="s">
        <v>31</v>
      </c>
      <c r="C51" s="70" t="s">
        <v>32</v>
      </c>
      <c r="D51" s="1" t="s">
        <v>3</v>
      </c>
      <c r="E51" s="2">
        <f>SUM(E52:E56)</f>
        <v>9911360.5999999996</v>
      </c>
      <c r="F51" s="2">
        <f>SUM(F52:F56)</f>
        <v>0</v>
      </c>
      <c r="G51" s="2">
        <f>SUM(G52:G56)</f>
        <v>0</v>
      </c>
      <c r="H51" s="2">
        <f>SUM(H52:H56)</f>
        <v>0</v>
      </c>
      <c r="I51" s="2">
        <f>SUM(I52:I56)</f>
        <v>0</v>
      </c>
      <c r="J51" s="67" t="s">
        <v>197</v>
      </c>
      <c r="K51" s="70" t="s">
        <v>170</v>
      </c>
      <c r="L51" s="70" t="s">
        <v>203</v>
      </c>
      <c r="M51" s="67" t="s">
        <v>200</v>
      </c>
      <c r="O51" s="144" t="s">
        <v>306</v>
      </c>
      <c r="P51" s="45">
        <f t="shared" si="0"/>
        <v>0</v>
      </c>
      <c r="Q51" s="45"/>
      <c r="R51" s="45"/>
      <c r="S51" s="45"/>
      <c r="T51" s="46"/>
    </row>
    <row r="52" spans="1:20" x14ac:dyDescent="0.2">
      <c r="A52" s="91"/>
      <c r="B52" s="82"/>
      <c r="C52" s="82"/>
      <c r="D52" s="1">
        <v>2021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68"/>
      <c r="K52" s="71"/>
      <c r="L52" s="71"/>
      <c r="M52" s="82"/>
      <c r="O52" s="145"/>
      <c r="P52" s="45">
        <f t="shared" si="0"/>
        <v>0</v>
      </c>
      <c r="Q52" s="45"/>
      <c r="R52" s="45"/>
      <c r="S52" s="45"/>
      <c r="T52" s="46"/>
    </row>
    <row r="53" spans="1:20" x14ac:dyDescent="0.2">
      <c r="A53" s="91"/>
      <c r="B53" s="82"/>
      <c r="C53" s="82"/>
      <c r="D53" s="1">
        <v>2022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68"/>
      <c r="K53" s="71"/>
      <c r="L53" s="71"/>
      <c r="M53" s="82"/>
      <c r="O53" s="145"/>
      <c r="P53" s="45">
        <f t="shared" si="0"/>
        <v>0</v>
      </c>
      <c r="Q53" s="45"/>
      <c r="R53" s="45"/>
      <c r="S53" s="45"/>
      <c r="T53" s="46"/>
    </row>
    <row r="54" spans="1:20" x14ac:dyDescent="0.2">
      <c r="A54" s="91"/>
      <c r="B54" s="82"/>
      <c r="C54" s="82"/>
      <c r="D54" s="1">
        <v>2023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68"/>
      <c r="K54" s="71"/>
      <c r="L54" s="71"/>
      <c r="M54" s="82"/>
      <c r="O54" s="145"/>
      <c r="P54" s="45">
        <f t="shared" si="0"/>
        <v>0</v>
      </c>
      <c r="Q54" s="45"/>
      <c r="R54" s="45"/>
      <c r="S54" s="45"/>
      <c r="T54" s="46"/>
    </row>
    <row r="55" spans="1:20" x14ac:dyDescent="0.2">
      <c r="A55" s="91"/>
      <c r="B55" s="82"/>
      <c r="C55" s="82"/>
      <c r="D55" s="1">
        <v>2024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68"/>
      <c r="K55" s="71"/>
      <c r="L55" s="71"/>
      <c r="M55" s="82"/>
      <c r="O55" s="145"/>
      <c r="P55" s="45">
        <f t="shared" si="0"/>
        <v>0</v>
      </c>
      <c r="Q55" s="45"/>
      <c r="R55" s="45"/>
      <c r="S55" s="45"/>
      <c r="T55" s="46"/>
    </row>
    <row r="56" spans="1:20" ht="262.5" customHeight="1" x14ac:dyDescent="0.2">
      <c r="A56" s="92"/>
      <c r="B56" s="83"/>
      <c r="C56" s="83"/>
      <c r="D56" s="1">
        <v>2025</v>
      </c>
      <c r="E56" s="2">
        <v>9911360.5999999996</v>
      </c>
      <c r="F56" s="2">
        <v>0</v>
      </c>
      <c r="G56" s="2">
        <v>0</v>
      </c>
      <c r="H56" s="2">
        <v>0</v>
      </c>
      <c r="I56" s="2">
        <v>0</v>
      </c>
      <c r="J56" s="69"/>
      <c r="K56" s="72"/>
      <c r="L56" s="72"/>
      <c r="M56" s="83"/>
      <c r="O56" s="95"/>
      <c r="P56" s="45">
        <f t="shared" si="0"/>
        <v>0</v>
      </c>
      <c r="Q56" s="45"/>
      <c r="R56" s="45"/>
      <c r="S56" s="45"/>
      <c r="T56" s="46"/>
    </row>
    <row r="57" spans="1:20" ht="18.75" x14ac:dyDescent="0.2">
      <c r="A57" s="97" t="s">
        <v>33</v>
      </c>
      <c r="B57" s="94" t="s">
        <v>34</v>
      </c>
      <c r="C57" s="70" t="s">
        <v>10</v>
      </c>
      <c r="D57" s="1" t="s">
        <v>3</v>
      </c>
      <c r="E57" s="2">
        <f>SUM(E58:E62)</f>
        <v>750000</v>
      </c>
      <c r="F57" s="2">
        <f>SUM(F58:F62)</f>
        <v>20000</v>
      </c>
      <c r="G57" s="2">
        <f>SUM(G58:G62)</f>
        <v>230000</v>
      </c>
      <c r="H57" s="2">
        <f>SUM(H58:H62)</f>
        <v>0</v>
      </c>
      <c r="I57" s="2">
        <f>SUM(I58:I62)</f>
        <v>500000</v>
      </c>
      <c r="J57" s="67" t="s">
        <v>172</v>
      </c>
      <c r="K57" s="70" t="s">
        <v>171</v>
      </c>
      <c r="L57" s="70" t="s">
        <v>203</v>
      </c>
      <c r="M57" s="67" t="s">
        <v>241</v>
      </c>
      <c r="N57" s="42"/>
      <c r="O57" s="144" t="s">
        <v>278</v>
      </c>
      <c r="P57" s="45">
        <f t="shared" si="0"/>
        <v>0</v>
      </c>
      <c r="Q57" s="45"/>
      <c r="R57" s="45"/>
      <c r="S57" s="45"/>
      <c r="T57" s="46"/>
    </row>
    <row r="58" spans="1:20" x14ac:dyDescent="0.2">
      <c r="A58" s="91"/>
      <c r="B58" s="82"/>
      <c r="C58" s="82"/>
      <c r="D58" s="1">
        <v>2021</v>
      </c>
      <c r="E58" s="2">
        <f>SUM(F58:I58)</f>
        <v>20000</v>
      </c>
      <c r="F58" s="2">
        <v>0</v>
      </c>
      <c r="G58" s="2">
        <v>0</v>
      </c>
      <c r="H58" s="2">
        <v>0</v>
      </c>
      <c r="I58" s="2">
        <v>20000</v>
      </c>
      <c r="J58" s="68"/>
      <c r="K58" s="71"/>
      <c r="L58" s="71"/>
      <c r="M58" s="82"/>
      <c r="N58" s="27"/>
      <c r="O58" s="110"/>
      <c r="P58" s="45">
        <f t="shared" si="0"/>
        <v>0</v>
      </c>
      <c r="Q58" s="45"/>
      <c r="R58" s="45"/>
      <c r="S58" s="45"/>
      <c r="T58" s="46"/>
    </row>
    <row r="59" spans="1:20" ht="18.75" x14ac:dyDescent="0.2">
      <c r="A59" s="91"/>
      <c r="B59" s="82"/>
      <c r="C59" s="82"/>
      <c r="D59" s="1">
        <v>2022</v>
      </c>
      <c r="E59" s="2">
        <f>SUM(F59:I59)</f>
        <v>185000</v>
      </c>
      <c r="F59" s="2">
        <v>5000</v>
      </c>
      <c r="G59" s="2">
        <v>60000</v>
      </c>
      <c r="H59" s="2">
        <v>0</v>
      </c>
      <c r="I59" s="2">
        <v>120000</v>
      </c>
      <c r="J59" s="68"/>
      <c r="K59" s="71"/>
      <c r="L59" s="71"/>
      <c r="M59" s="82"/>
      <c r="N59" s="43"/>
      <c r="O59" s="110"/>
      <c r="P59" s="45">
        <f t="shared" si="0"/>
        <v>0</v>
      </c>
      <c r="Q59" s="45"/>
      <c r="R59" s="45"/>
      <c r="S59" s="45"/>
      <c r="T59" s="46"/>
    </row>
    <row r="60" spans="1:20" x14ac:dyDescent="0.2">
      <c r="A60" s="91"/>
      <c r="B60" s="82"/>
      <c r="C60" s="82"/>
      <c r="D60" s="1">
        <v>2023</v>
      </c>
      <c r="E60" s="2">
        <f>SUM(F60:I60)</f>
        <v>185000</v>
      </c>
      <c r="F60" s="2">
        <v>5000</v>
      </c>
      <c r="G60" s="2">
        <v>60000</v>
      </c>
      <c r="H60" s="2">
        <v>0</v>
      </c>
      <c r="I60" s="2">
        <v>120000</v>
      </c>
      <c r="J60" s="68"/>
      <c r="K60" s="71"/>
      <c r="L60" s="71"/>
      <c r="M60" s="82"/>
      <c r="N60" s="27"/>
      <c r="O60" s="110"/>
      <c r="P60" s="45">
        <f t="shared" si="0"/>
        <v>0</v>
      </c>
      <c r="Q60" s="45"/>
      <c r="R60" s="45"/>
      <c r="S60" s="45"/>
      <c r="T60" s="46"/>
    </row>
    <row r="61" spans="1:20" ht="67.5" customHeight="1" x14ac:dyDescent="0.2">
      <c r="A61" s="91"/>
      <c r="B61" s="82"/>
      <c r="C61" s="82"/>
      <c r="D61" s="1">
        <v>2024</v>
      </c>
      <c r="E61" s="2">
        <f t="shared" ref="E61:E94" si="4">SUM(F61:I61)</f>
        <v>185000</v>
      </c>
      <c r="F61" s="2">
        <v>5000</v>
      </c>
      <c r="G61" s="2">
        <v>60000</v>
      </c>
      <c r="H61" s="2">
        <v>0</v>
      </c>
      <c r="I61" s="2">
        <v>120000</v>
      </c>
      <c r="J61" s="68"/>
      <c r="K61" s="71"/>
      <c r="L61" s="71"/>
      <c r="M61" s="82"/>
      <c r="N61" s="28" t="s">
        <v>193</v>
      </c>
      <c r="O61" s="110"/>
      <c r="P61" s="45">
        <f t="shared" si="0"/>
        <v>0</v>
      </c>
      <c r="Q61" s="45"/>
      <c r="R61" s="45"/>
      <c r="S61" s="45"/>
      <c r="T61" s="46"/>
    </row>
    <row r="62" spans="1:20" ht="79.5" customHeight="1" x14ac:dyDescent="0.2">
      <c r="A62" s="92"/>
      <c r="B62" s="83"/>
      <c r="C62" s="83"/>
      <c r="D62" s="1">
        <v>2025</v>
      </c>
      <c r="E62" s="2">
        <f>SUM(F62:I62)</f>
        <v>175000</v>
      </c>
      <c r="F62" s="2">
        <v>5000</v>
      </c>
      <c r="G62" s="2">
        <v>50000</v>
      </c>
      <c r="H62" s="2">
        <v>0</v>
      </c>
      <c r="I62" s="2">
        <v>120000</v>
      </c>
      <c r="J62" s="69"/>
      <c r="K62" s="72"/>
      <c r="L62" s="72"/>
      <c r="M62" s="83"/>
      <c r="N62" s="28"/>
      <c r="O62" s="134"/>
      <c r="P62" s="45">
        <f t="shared" si="0"/>
        <v>0</v>
      </c>
      <c r="Q62" s="45"/>
      <c r="R62" s="45"/>
      <c r="S62" s="45"/>
      <c r="T62" s="46"/>
    </row>
    <row r="63" spans="1:20" x14ac:dyDescent="0.2">
      <c r="A63" s="97" t="s">
        <v>35</v>
      </c>
      <c r="B63" s="94" t="s">
        <v>36</v>
      </c>
      <c r="C63" s="70" t="s">
        <v>17</v>
      </c>
      <c r="D63" s="1" t="s">
        <v>3</v>
      </c>
      <c r="E63" s="2">
        <f>SUM(E64:E68)</f>
        <v>300000</v>
      </c>
      <c r="F63" s="2">
        <f>SUM(F64:F68)</f>
        <v>0</v>
      </c>
      <c r="G63" s="2">
        <f>SUM(G64:G68)</f>
        <v>0</v>
      </c>
      <c r="H63" s="2">
        <f>SUM(H64:H68)</f>
        <v>0</v>
      </c>
      <c r="I63" s="2">
        <f>SUM(I64:I68)</f>
        <v>300000</v>
      </c>
      <c r="J63" s="67" t="s">
        <v>173</v>
      </c>
      <c r="K63" s="70" t="s">
        <v>171</v>
      </c>
      <c r="L63" s="70" t="s">
        <v>203</v>
      </c>
      <c r="M63" s="67" t="s">
        <v>242</v>
      </c>
      <c r="N63" s="29" t="s">
        <v>8</v>
      </c>
      <c r="O63" s="144" t="s">
        <v>279</v>
      </c>
      <c r="P63" s="45">
        <f t="shared" si="0"/>
        <v>0</v>
      </c>
      <c r="Q63" s="45"/>
      <c r="R63" s="45"/>
      <c r="S63" s="45"/>
      <c r="T63" s="46"/>
    </row>
    <row r="64" spans="1:20" x14ac:dyDescent="0.2">
      <c r="A64" s="91"/>
      <c r="B64" s="82"/>
      <c r="C64" s="82"/>
      <c r="D64" s="1">
        <v>2021</v>
      </c>
      <c r="E64" s="2">
        <f>SUM(F64:I64)</f>
        <v>20000</v>
      </c>
      <c r="F64" s="2">
        <v>0</v>
      </c>
      <c r="G64" s="2">
        <v>0</v>
      </c>
      <c r="H64" s="2">
        <v>0</v>
      </c>
      <c r="I64" s="2">
        <v>20000</v>
      </c>
      <c r="J64" s="68"/>
      <c r="K64" s="71"/>
      <c r="L64" s="71"/>
      <c r="M64" s="82"/>
      <c r="O64" s="145"/>
      <c r="P64" s="45">
        <f t="shared" si="0"/>
        <v>0</v>
      </c>
      <c r="Q64" s="45"/>
      <c r="R64" s="45"/>
      <c r="S64" s="45"/>
      <c r="T64" s="46"/>
    </row>
    <row r="65" spans="1:20" x14ac:dyDescent="0.2">
      <c r="A65" s="91"/>
      <c r="B65" s="82"/>
      <c r="C65" s="82"/>
      <c r="D65" s="1">
        <v>2022</v>
      </c>
      <c r="E65" s="2">
        <f>SUM(F65:I65)</f>
        <v>140000</v>
      </c>
      <c r="F65" s="2">
        <v>0</v>
      </c>
      <c r="G65" s="2">
        <v>0</v>
      </c>
      <c r="H65" s="2">
        <v>0</v>
      </c>
      <c r="I65" s="2">
        <v>140000</v>
      </c>
      <c r="J65" s="68"/>
      <c r="K65" s="71"/>
      <c r="L65" s="71"/>
      <c r="M65" s="82"/>
      <c r="O65" s="145"/>
      <c r="P65" s="45">
        <f t="shared" si="0"/>
        <v>0</v>
      </c>
      <c r="Q65" s="45"/>
      <c r="R65" s="45"/>
      <c r="S65" s="45"/>
      <c r="T65" s="46"/>
    </row>
    <row r="66" spans="1:20" x14ac:dyDescent="0.2">
      <c r="A66" s="91"/>
      <c r="B66" s="82"/>
      <c r="C66" s="82"/>
      <c r="D66" s="1">
        <v>2023</v>
      </c>
      <c r="E66" s="2">
        <f t="shared" si="4"/>
        <v>140000</v>
      </c>
      <c r="F66" s="2">
        <v>0</v>
      </c>
      <c r="G66" s="2">
        <v>0</v>
      </c>
      <c r="H66" s="2">
        <v>0</v>
      </c>
      <c r="I66" s="2">
        <v>140000</v>
      </c>
      <c r="J66" s="68"/>
      <c r="K66" s="71"/>
      <c r="L66" s="71"/>
      <c r="M66" s="82"/>
      <c r="O66" s="145"/>
      <c r="P66" s="45">
        <f t="shared" si="0"/>
        <v>0</v>
      </c>
      <c r="Q66" s="45"/>
      <c r="R66" s="45"/>
      <c r="S66" s="45"/>
      <c r="T66" s="46"/>
    </row>
    <row r="67" spans="1:20" x14ac:dyDescent="0.2">
      <c r="A67" s="91"/>
      <c r="B67" s="82"/>
      <c r="C67" s="82"/>
      <c r="D67" s="1">
        <v>2024</v>
      </c>
      <c r="E67" s="2">
        <f t="shared" si="4"/>
        <v>0</v>
      </c>
      <c r="F67" s="2">
        <v>0</v>
      </c>
      <c r="G67" s="2">
        <v>0</v>
      </c>
      <c r="H67" s="2">
        <v>0</v>
      </c>
      <c r="I67" s="2">
        <v>0</v>
      </c>
      <c r="J67" s="68"/>
      <c r="K67" s="71"/>
      <c r="L67" s="71"/>
      <c r="M67" s="82"/>
      <c r="O67" s="145"/>
      <c r="P67" s="45">
        <f t="shared" si="0"/>
        <v>0</v>
      </c>
      <c r="Q67" s="45"/>
      <c r="R67" s="45"/>
      <c r="S67" s="45"/>
      <c r="T67" s="46"/>
    </row>
    <row r="68" spans="1:20" ht="120" customHeight="1" x14ac:dyDescent="0.2">
      <c r="A68" s="92"/>
      <c r="B68" s="83"/>
      <c r="C68" s="83"/>
      <c r="D68" s="1">
        <v>2025</v>
      </c>
      <c r="E68" s="2">
        <f t="shared" si="4"/>
        <v>0</v>
      </c>
      <c r="F68" s="2">
        <v>0</v>
      </c>
      <c r="G68" s="2">
        <v>0</v>
      </c>
      <c r="H68" s="2">
        <v>0</v>
      </c>
      <c r="I68" s="2">
        <v>0</v>
      </c>
      <c r="J68" s="69"/>
      <c r="K68" s="72"/>
      <c r="L68" s="72"/>
      <c r="M68" s="83"/>
      <c r="O68" s="95"/>
      <c r="P68" s="45">
        <f t="shared" si="0"/>
        <v>0</v>
      </c>
      <c r="Q68" s="45"/>
      <c r="R68" s="45"/>
      <c r="S68" s="45"/>
      <c r="T68" s="46"/>
    </row>
    <row r="69" spans="1:20" x14ac:dyDescent="0.2">
      <c r="A69" s="90" t="s">
        <v>37</v>
      </c>
      <c r="B69" s="67" t="s">
        <v>38</v>
      </c>
      <c r="C69" s="70">
        <v>2021</v>
      </c>
      <c r="D69" s="1" t="s">
        <v>3</v>
      </c>
      <c r="E69" s="2">
        <f>SUM(E70:E74)</f>
        <v>2000</v>
      </c>
      <c r="F69" s="2">
        <f>SUM(F70:F74)</f>
        <v>0</v>
      </c>
      <c r="G69" s="2">
        <f>SUM(G70:G74)</f>
        <v>0</v>
      </c>
      <c r="H69" s="2">
        <f>SUM(H70:H74)</f>
        <v>0</v>
      </c>
      <c r="I69" s="2">
        <f>SUM(I70:I74)</f>
        <v>2000</v>
      </c>
      <c r="J69" s="67" t="s">
        <v>160</v>
      </c>
      <c r="K69" s="70" t="s">
        <v>171</v>
      </c>
      <c r="L69" s="70" t="s">
        <v>203</v>
      </c>
      <c r="M69" s="67" t="s">
        <v>149</v>
      </c>
      <c r="O69" s="144" t="s">
        <v>293</v>
      </c>
      <c r="P69" s="45">
        <f t="shared" si="0"/>
        <v>0</v>
      </c>
      <c r="Q69" s="45"/>
      <c r="R69" s="45"/>
      <c r="S69" s="45"/>
      <c r="T69" s="46"/>
    </row>
    <row r="70" spans="1:20" x14ac:dyDescent="0.2">
      <c r="A70" s="91"/>
      <c r="B70" s="82"/>
      <c r="C70" s="82"/>
      <c r="D70" s="1">
        <v>2021</v>
      </c>
      <c r="E70" s="2">
        <f t="shared" si="4"/>
        <v>2000</v>
      </c>
      <c r="F70" s="2">
        <v>0</v>
      </c>
      <c r="G70" s="2">
        <v>0</v>
      </c>
      <c r="H70" s="2">
        <v>0</v>
      </c>
      <c r="I70" s="2">
        <v>2000</v>
      </c>
      <c r="J70" s="68"/>
      <c r="K70" s="71"/>
      <c r="L70" s="71"/>
      <c r="M70" s="82"/>
      <c r="O70" s="110"/>
      <c r="P70" s="45">
        <f t="shared" ref="P70:P133" si="5">SUM(Q70:T70)</f>
        <v>0</v>
      </c>
      <c r="Q70" s="45"/>
      <c r="R70" s="45"/>
      <c r="S70" s="45"/>
      <c r="T70" s="46"/>
    </row>
    <row r="71" spans="1:20" x14ac:dyDescent="0.2">
      <c r="A71" s="91"/>
      <c r="B71" s="82"/>
      <c r="C71" s="82"/>
      <c r="D71" s="1">
        <v>2022</v>
      </c>
      <c r="E71" s="2">
        <f t="shared" si="4"/>
        <v>0</v>
      </c>
      <c r="F71" s="2">
        <v>0</v>
      </c>
      <c r="G71" s="2">
        <v>0</v>
      </c>
      <c r="H71" s="2">
        <v>0</v>
      </c>
      <c r="I71" s="2">
        <v>0</v>
      </c>
      <c r="J71" s="68"/>
      <c r="K71" s="71"/>
      <c r="L71" s="71"/>
      <c r="M71" s="82"/>
      <c r="O71" s="110"/>
      <c r="P71" s="45">
        <f t="shared" si="5"/>
        <v>0</v>
      </c>
      <c r="Q71" s="45"/>
      <c r="R71" s="45"/>
      <c r="S71" s="45"/>
      <c r="T71" s="46"/>
    </row>
    <row r="72" spans="1:20" x14ac:dyDescent="0.2">
      <c r="A72" s="91"/>
      <c r="B72" s="82"/>
      <c r="C72" s="82"/>
      <c r="D72" s="1">
        <v>2023</v>
      </c>
      <c r="E72" s="2">
        <f t="shared" si="4"/>
        <v>0</v>
      </c>
      <c r="F72" s="2">
        <v>0</v>
      </c>
      <c r="G72" s="2">
        <v>0</v>
      </c>
      <c r="H72" s="2">
        <v>0</v>
      </c>
      <c r="I72" s="2">
        <v>0</v>
      </c>
      <c r="J72" s="68"/>
      <c r="K72" s="71"/>
      <c r="L72" s="71"/>
      <c r="M72" s="82"/>
      <c r="O72" s="110"/>
      <c r="P72" s="45">
        <f t="shared" si="5"/>
        <v>0</v>
      </c>
      <c r="Q72" s="45"/>
      <c r="R72" s="45"/>
      <c r="S72" s="45"/>
      <c r="T72" s="46"/>
    </row>
    <row r="73" spans="1:20" x14ac:dyDescent="0.2">
      <c r="A73" s="91"/>
      <c r="B73" s="82"/>
      <c r="C73" s="82"/>
      <c r="D73" s="1">
        <v>2024</v>
      </c>
      <c r="E73" s="2">
        <f t="shared" si="4"/>
        <v>0</v>
      </c>
      <c r="F73" s="2">
        <v>0</v>
      </c>
      <c r="G73" s="2">
        <v>0</v>
      </c>
      <c r="H73" s="2">
        <v>0</v>
      </c>
      <c r="I73" s="2">
        <v>0</v>
      </c>
      <c r="J73" s="68"/>
      <c r="K73" s="71"/>
      <c r="L73" s="71"/>
      <c r="M73" s="82"/>
      <c r="O73" s="110"/>
      <c r="P73" s="45">
        <f t="shared" si="5"/>
        <v>0</v>
      </c>
      <c r="Q73" s="45"/>
      <c r="R73" s="45"/>
      <c r="S73" s="45"/>
      <c r="T73" s="46"/>
    </row>
    <row r="74" spans="1:20" x14ac:dyDescent="0.2">
      <c r="A74" s="92"/>
      <c r="B74" s="83"/>
      <c r="C74" s="83"/>
      <c r="D74" s="1">
        <v>2025</v>
      </c>
      <c r="E74" s="2">
        <f t="shared" si="4"/>
        <v>0</v>
      </c>
      <c r="F74" s="2">
        <v>0</v>
      </c>
      <c r="G74" s="2">
        <v>0</v>
      </c>
      <c r="H74" s="2">
        <v>0</v>
      </c>
      <c r="I74" s="2">
        <v>0</v>
      </c>
      <c r="J74" s="69"/>
      <c r="K74" s="72"/>
      <c r="L74" s="72"/>
      <c r="M74" s="83"/>
      <c r="O74" s="134"/>
      <c r="P74" s="45">
        <f t="shared" si="5"/>
        <v>0</v>
      </c>
      <c r="Q74" s="45"/>
      <c r="R74" s="45"/>
      <c r="S74" s="45"/>
      <c r="T74" s="46"/>
    </row>
    <row r="75" spans="1:20" x14ac:dyDescent="0.2">
      <c r="A75" s="90" t="s">
        <v>39</v>
      </c>
      <c r="B75" s="88" t="s">
        <v>40</v>
      </c>
      <c r="C75" s="70">
        <v>2021</v>
      </c>
      <c r="D75" s="1" t="s">
        <v>3</v>
      </c>
      <c r="E75" s="2">
        <f>SUM(E76:E80)</f>
        <v>25250</v>
      </c>
      <c r="F75" s="2">
        <f>SUM(F76:F80)</f>
        <v>0</v>
      </c>
      <c r="G75" s="2">
        <f>SUM(G76:G80)</f>
        <v>0</v>
      </c>
      <c r="H75" s="2">
        <f>SUM(H76:H80)</f>
        <v>0</v>
      </c>
      <c r="I75" s="2">
        <f>SUM(I76:I80)</f>
        <v>25250</v>
      </c>
      <c r="J75" s="67" t="s">
        <v>161</v>
      </c>
      <c r="K75" s="70" t="s">
        <v>236</v>
      </c>
      <c r="L75" s="70" t="s">
        <v>203</v>
      </c>
      <c r="M75" s="67" t="s">
        <v>243</v>
      </c>
      <c r="O75" s="144" t="s">
        <v>280</v>
      </c>
      <c r="P75" s="45">
        <f t="shared" si="5"/>
        <v>0</v>
      </c>
      <c r="Q75" s="45"/>
      <c r="R75" s="45"/>
      <c r="S75" s="45"/>
      <c r="T75" s="46"/>
    </row>
    <row r="76" spans="1:20" x14ac:dyDescent="0.2">
      <c r="A76" s="91"/>
      <c r="B76" s="82"/>
      <c r="C76" s="82"/>
      <c r="D76" s="1">
        <v>2021</v>
      </c>
      <c r="E76" s="2">
        <f>SUM(F76:I76)</f>
        <v>25250</v>
      </c>
      <c r="F76" s="2">
        <v>0</v>
      </c>
      <c r="G76" s="2">
        <v>0</v>
      </c>
      <c r="H76" s="2">
        <v>0</v>
      </c>
      <c r="I76" s="2">
        <v>25250</v>
      </c>
      <c r="J76" s="68"/>
      <c r="K76" s="71"/>
      <c r="L76" s="71"/>
      <c r="M76" s="82"/>
      <c r="O76" s="110"/>
      <c r="P76" s="45">
        <f t="shared" si="5"/>
        <v>20000</v>
      </c>
      <c r="Q76" s="45"/>
      <c r="R76" s="45"/>
      <c r="S76" s="45"/>
      <c r="T76" s="46">
        <v>20000</v>
      </c>
    </row>
    <row r="77" spans="1:20" x14ac:dyDescent="0.2">
      <c r="A77" s="91"/>
      <c r="B77" s="82"/>
      <c r="C77" s="82"/>
      <c r="D77" s="1">
        <v>2022</v>
      </c>
      <c r="E77" s="2">
        <f t="shared" si="4"/>
        <v>0</v>
      </c>
      <c r="F77" s="2">
        <v>0</v>
      </c>
      <c r="G77" s="2">
        <v>0</v>
      </c>
      <c r="H77" s="2">
        <v>0</v>
      </c>
      <c r="I77" s="2">
        <v>0</v>
      </c>
      <c r="J77" s="68"/>
      <c r="K77" s="71"/>
      <c r="L77" s="71"/>
      <c r="M77" s="82"/>
      <c r="O77" s="110"/>
      <c r="P77" s="45">
        <f t="shared" si="5"/>
        <v>0</v>
      </c>
      <c r="Q77" s="45"/>
      <c r="R77" s="45"/>
      <c r="S77" s="45"/>
      <c r="T77" s="46"/>
    </row>
    <row r="78" spans="1:20" x14ac:dyDescent="0.2">
      <c r="A78" s="91"/>
      <c r="B78" s="82"/>
      <c r="C78" s="82"/>
      <c r="D78" s="1">
        <v>2023</v>
      </c>
      <c r="E78" s="2">
        <f t="shared" si="4"/>
        <v>0</v>
      </c>
      <c r="F78" s="2">
        <v>0</v>
      </c>
      <c r="G78" s="2">
        <v>0</v>
      </c>
      <c r="H78" s="2">
        <v>0</v>
      </c>
      <c r="I78" s="2">
        <v>0</v>
      </c>
      <c r="J78" s="68"/>
      <c r="K78" s="71"/>
      <c r="L78" s="71"/>
      <c r="M78" s="82"/>
      <c r="O78" s="110"/>
      <c r="P78" s="45">
        <f t="shared" si="5"/>
        <v>0</v>
      </c>
      <c r="Q78" s="45"/>
      <c r="R78" s="45"/>
      <c r="S78" s="45"/>
      <c r="T78" s="46"/>
    </row>
    <row r="79" spans="1:20" x14ac:dyDescent="0.2">
      <c r="A79" s="91"/>
      <c r="B79" s="82"/>
      <c r="C79" s="82"/>
      <c r="D79" s="1">
        <v>2024</v>
      </c>
      <c r="E79" s="2">
        <f t="shared" si="4"/>
        <v>0</v>
      </c>
      <c r="F79" s="2">
        <v>0</v>
      </c>
      <c r="G79" s="2">
        <v>0</v>
      </c>
      <c r="H79" s="2">
        <v>0</v>
      </c>
      <c r="I79" s="2">
        <v>0</v>
      </c>
      <c r="J79" s="68"/>
      <c r="K79" s="71"/>
      <c r="L79" s="71"/>
      <c r="M79" s="82"/>
      <c r="O79" s="110"/>
      <c r="P79" s="45">
        <f t="shared" si="5"/>
        <v>0</v>
      </c>
      <c r="Q79" s="45"/>
      <c r="R79" s="45"/>
      <c r="S79" s="45"/>
      <c r="T79" s="46"/>
    </row>
    <row r="80" spans="1:20" ht="85.5" customHeight="1" x14ac:dyDescent="0.2">
      <c r="A80" s="92"/>
      <c r="B80" s="83"/>
      <c r="C80" s="83"/>
      <c r="D80" s="1">
        <v>2025</v>
      </c>
      <c r="E80" s="2">
        <f t="shared" si="4"/>
        <v>0</v>
      </c>
      <c r="F80" s="2">
        <v>0</v>
      </c>
      <c r="G80" s="2">
        <v>0</v>
      </c>
      <c r="H80" s="2">
        <v>0</v>
      </c>
      <c r="I80" s="2">
        <v>0</v>
      </c>
      <c r="J80" s="69"/>
      <c r="K80" s="72"/>
      <c r="L80" s="72"/>
      <c r="M80" s="83"/>
      <c r="O80" s="134"/>
      <c r="P80" s="45">
        <f t="shared" si="5"/>
        <v>0</v>
      </c>
      <c r="Q80" s="45"/>
      <c r="R80" s="45"/>
      <c r="S80" s="45"/>
      <c r="T80" s="46"/>
    </row>
    <row r="81" spans="1:20" x14ac:dyDescent="0.2">
      <c r="A81" s="90" t="s">
        <v>41</v>
      </c>
      <c r="B81" s="88" t="s">
        <v>42</v>
      </c>
      <c r="C81" s="70">
        <v>2021</v>
      </c>
      <c r="D81" s="1" t="s">
        <v>3</v>
      </c>
      <c r="E81" s="2">
        <f>SUM(E82:E86)</f>
        <v>34298</v>
      </c>
      <c r="F81" s="2">
        <f>SUM(F82:F86)</f>
        <v>0</v>
      </c>
      <c r="G81" s="2">
        <f>SUM(G82:G86)</f>
        <v>0</v>
      </c>
      <c r="H81" s="2">
        <f>SUM(H82:H86)</f>
        <v>0</v>
      </c>
      <c r="I81" s="2">
        <f>SUM(I82:I86)</f>
        <v>34298</v>
      </c>
      <c r="J81" s="67" t="s">
        <v>162</v>
      </c>
      <c r="K81" s="70" t="s">
        <v>229</v>
      </c>
      <c r="L81" s="70" t="s">
        <v>203</v>
      </c>
      <c r="M81" s="67" t="s">
        <v>244</v>
      </c>
      <c r="O81" s="144" t="s">
        <v>298</v>
      </c>
      <c r="P81" s="45"/>
      <c r="Q81" s="45"/>
      <c r="R81" s="45"/>
      <c r="S81" s="45"/>
      <c r="T81" s="45"/>
    </row>
    <row r="82" spans="1:20" x14ac:dyDescent="0.2">
      <c r="A82" s="91"/>
      <c r="B82" s="82"/>
      <c r="C82" s="82"/>
      <c r="D82" s="1">
        <v>2021</v>
      </c>
      <c r="E82" s="2">
        <f>SUM(F82:I82)</f>
        <v>34298</v>
      </c>
      <c r="F82" s="2">
        <v>0</v>
      </c>
      <c r="G82" s="2">
        <v>0</v>
      </c>
      <c r="H82" s="2">
        <v>0</v>
      </c>
      <c r="I82" s="2">
        <v>34298</v>
      </c>
      <c r="J82" s="68"/>
      <c r="K82" s="71"/>
      <c r="L82" s="71"/>
      <c r="M82" s="82"/>
      <c r="O82" s="110"/>
      <c r="P82" s="45">
        <f t="shared" si="5"/>
        <v>27400</v>
      </c>
      <c r="Q82" s="45">
        <v>0</v>
      </c>
      <c r="R82" s="45">
        <v>0</v>
      </c>
      <c r="S82" s="45">
        <v>0</v>
      </c>
      <c r="T82" s="46">
        <v>27400</v>
      </c>
    </row>
    <row r="83" spans="1:20" x14ac:dyDescent="0.2">
      <c r="A83" s="91"/>
      <c r="B83" s="82"/>
      <c r="C83" s="82"/>
      <c r="D83" s="1">
        <v>2022</v>
      </c>
      <c r="E83" s="2">
        <f t="shared" si="4"/>
        <v>0</v>
      </c>
      <c r="F83" s="2">
        <v>0</v>
      </c>
      <c r="G83" s="2">
        <v>0</v>
      </c>
      <c r="H83" s="2">
        <v>0</v>
      </c>
      <c r="I83" s="2">
        <v>0</v>
      </c>
      <c r="J83" s="68"/>
      <c r="K83" s="71"/>
      <c r="L83" s="71"/>
      <c r="M83" s="82"/>
      <c r="O83" s="110"/>
      <c r="P83" s="45">
        <f t="shared" si="5"/>
        <v>0</v>
      </c>
      <c r="Q83" s="45"/>
      <c r="R83" s="45"/>
      <c r="S83" s="45"/>
      <c r="T83" s="46"/>
    </row>
    <row r="84" spans="1:20" x14ac:dyDescent="0.2">
      <c r="A84" s="91"/>
      <c r="B84" s="82"/>
      <c r="C84" s="82"/>
      <c r="D84" s="1">
        <v>2023</v>
      </c>
      <c r="E84" s="2">
        <f t="shared" si="4"/>
        <v>0</v>
      </c>
      <c r="F84" s="2">
        <v>0</v>
      </c>
      <c r="G84" s="2">
        <v>0</v>
      </c>
      <c r="H84" s="2">
        <v>0</v>
      </c>
      <c r="I84" s="2">
        <v>0</v>
      </c>
      <c r="J84" s="68"/>
      <c r="K84" s="71"/>
      <c r="L84" s="71"/>
      <c r="M84" s="82"/>
      <c r="O84" s="110"/>
      <c r="P84" s="45">
        <f t="shared" si="5"/>
        <v>0</v>
      </c>
      <c r="Q84" s="45"/>
      <c r="R84" s="45"/>
      <c r="S84" s="45"/>
      <c r="T84" s="46"/>
    </row>
    <row r="85" spans="1:20" x14ac:dyDescent="0.2">
      <c r="A85" s="91"/>
      <c r="B85" s="82"/>
      <c r="C85" s="82"/>
      <c r="D85" s="1">
        <v>2024</v>
      </c>
      <c r="E85" s="2">
        <f t="shared" si="4"/>
        <v>0</v>
      </c>
      <c r="F85" s="2">
        <v>0</v>
      </c>
      <c r="G85" s="2">
        <v>0</v>
      </c>
      <c r="H85" s="2">
        <v>0</v>
      </c>
      <c r="I85" s="2">
        <v>0</v>
      </c>
      <c r="J85" s="68"/>
      <c r="K85" s="71"/>
      <c r="L85" s="71"/>
      <c r="M85" s="82"/>
      <c r="O85" s="110"/>
      <c r="P85" s="45">
        <f t="shared" si="5"/>
        <v>0</v>
      </c>
      <c r="Q85" s="45"/>
      <c r="R85" s="45"/>
      <c r="S85" s="45"/>
      <c r="T85" s="46"/>
    </row>
    <row r="86" spans="1:20" ht="127.5" customHeight="1" x14ac:dyDescent="0.2">
      <c r="A86" s="92"/>
      <c r="B86" s="83"/>
      <c r="C86" s="83"/>
      <c r="D86" s="1">
        <v>2025</v>
      </c>
      <c r="E86" s="2">
        <f t="shared" si="4"/>
        <v>0</v>
      </c>
      <c r="F86" s="2">
        <v>0</v>
      </c>
      <c r="G86" s="2">
        <v>0</v>
      </c>
      <c r="H86" s="2">
        <v>0</v>
      </c>
      <c r="I86" s="2">
        <v>0</v>
      </c>
      <c r="J86" s="69"/>
      <c r="K86" s="72"/>
      <c r="L86" s="72"/>
      <c r="M86" s="83"/>
      <c r="O86" s="134"/>
      <c r="P86" s="45">
        <f t="shared" si="5"/>
        <v>0</v>
      </c>
      <c r="Q86" s="45"/>
      <c r="R86" s="45"/>
      <c r="S86" s="45"/>
      <c r="T86" s="46"/>
    </row>
    <row r="87" spans="1:20" x14ac:dyDescent="0.2">
      <c r="A87" s="90" t="s">
        <v>43</v>
      </c>
      <c r="B87" s="88" t="s">
        <v>44</v>
      </c>
      <c r="C87" s="70">
        <v>2021</v>
      </c>
      <c r="D87" s="1" t="s">
        <v>3</v>
      </c>
      <c r="E87" s="2">
        <f>SUM(E88:E92)</f>
        <v>27467</v>
      </c>
      <c r="F87" s="2">
        <f>SUM(F88:F92)</f>
        <v>0</v>
      </c>
      <c r="G87" s="2">
        <f>SUM(G88:G92)</f>
        <v>0</v>
      </c>
      <c r="H87" s="2">
        <f>SUM(H88:H92)</f>
        <v>0</v>
      </c>
      <c r="I87" s="2">
        <f>SUM(I88:I92)</f>
        <v>27467</v>
      </c>
      <c r="J87" s="67" t="s">
        <v>187</v>
      </c>
      <c r="K87" s="70" t="s">
        <v>233</v>
      </c>
      <c r="L87" s="70" t="s">
        <v>203</v>
      </c>
      <c r="M87" s="67" t="s">
        <v>245</v>
      </c>
      <c r="O87" s="144" t="s">
        <v>307</v>
      </c>
      <c r="P87" s="45"/>
      <c r="Q87" s="45"/>
      <c r="R87" s="45"/>
      <c r="S87" s="45"/>
      <c r="T87" s="45"/>
    </row>
    <row r="88" spans="1:20" x14ac:dyDescent="0.2">
      <c r="A88" s="91"/>
      <c r="B88" s="82"/>
      <c r="C88" s="82"/>
      <c r="D88" s="1">
        <v>2021</v>
      </c>
      <c r="E88" s="2">
        <f t="shared" si="4"/>
        <v>27467</v>
      </c>
      <c r="F88" s="2">
        <v>0</v>
      </c>
      <c r="G88" s="2">
        <v>0</v>
      </c>
      <c r="H88" s="2">
        <v>0</v>
      </c>
      <c r="I88" s="2">
        <v>27467</v>
      </c>
      <c r="J88" s="68"/>
      <c r="K88" s="71"/>
      <c r="L88" s="71"/>
      <c r="M88" s="82"/>
      <c r="O88" s="110"/>
      <c r="P88" s="45">
        <f t="shared" si="5"/>
        <v>22000</v>
      </c>
      <c r="Q88" s="45"/>
      <c r="R88" s="45"/>
      <c r="S88" s="45"/>
      <c r="T88" s="46">
        <v>22000</v>
      </c>
    </row>
    <row r="89" spans="1:20" x14ac:dyDescent="0.2">
      <c r="A89" s="91"/>
      <c r="B89" s="82"/>
      <c r="C89" s="82"/>
      <c r="D89" s="1">
        <v>2022</v>
      </c>
      <c r="E89" s="2">
        <f t="shared" si="4"/>
        <v>0</v>
      </c>
      <c r="F89" s="2">
        <v>0</v>
      </c>
      <c r="G89" s="2">
        <v>0</v>
      </c>
      <c r="H89" s="2">
        <v>0</v>
      </c>
      <c r="I89" s="2">
        <v>0</v>
      </c>
      <c r="J89" s="68"/>
      <c r="K89" s="71"/>
      <c r="L89" s="71"/>
      <c r="M89" s="82"/>
      <c r="O89" s="110"/>
      <c r="P89" s="45">
        <f t="shared" si="5"/>
        <v>0</v>
      </c>
      <c r="Q89" s="45"/>
      <c r="R89" s="45"/>
      <c r="S89" s="45"/>
      <c r="T89" s="46"/>
    </row>
    <row r="90" spans="1:20" x14ac:dyDescent="0.2">
      <c r="A90" s="91"/>
      <c r="B90" s="82"/>
      <c r="C90" s="82"/>
      <c r="D90" s="1">
        <v>2023</v>
      </c>
      <c r="E90" s="2">
        <f t="shared" si="4"/>
        <v>0</v>
      </c>
      <c r="F90" s="2">
        <v>0</v>
      </c>
      <c r="G90" s="2">
        <v>0</v>
      </c>
      <c r="H90" s="2">
        <v>0</v>
      </c>
      <c r="I90" s="2">
        <v>0</v>
      </c>
      <c r="J90" s="68"/>
      <c r="K90" s="71"/>
      <c r="L90" s="71"/>
      <c r="M90" s="82"/>
      <c r="O90" s="110"/>
      <c r="P90" s="45">
        <f t="shared" si="5"/>
        <v>0</v>
      </c>
      <c r="Q90" s="45"/>
      <c r="R90" s="45"/>
      <c r="S90" s="45"/>
      <c r="T90" s="46"/>
    </row>
    <row r="91" spans="1:20" x14ac:dyDescent="0.2">
      <c r="A91" s="91"/>
      <c r="B91" s="82"/>
      <c r="C91" s="82"/>
      <c r="D91" s="1">
        <v>2024</v>
      </c>
      <c r="E91" s="2">
        <f t="shared" si="4"/>
        <v>0</v>
      </c>
      <c r="F91" s="2">
        <v>0</v>
      </c>
      <c r="G91" s="2">
        <v>0</v>
      </c>
      <c r="H91" s="2">
        <v>0</v>
      </c>
      <c r="I91" s="2">
        <v>0</v>
      </c>
      <c r="J91" s="68"/>
      <c r="K91" s="71"/>
      <c r="L91" s="71"/>
      <c r="M91" s="82"/>
      <c r="O91" s="110"/>
      <c r="P91" s="45">
        <f t="shared" si="5"/>
        <v>0</v>
      </c>
      <c r="Q91" s="45"/>
      <c r="R91" s="45"/>
      <c r="S91" s="45"/>
      <c r="T91" s="46"/>
    </row>
    <row r="92" spans="1:20" ht="117.75" customHeight="1" x14ac:dyDescent="0.2">
      <c r="A92" s="92"/>
      <c r="B92" s="83"/>
      <c r="C92" s="83"/>
      <c r="D92" s="1">
        <v>2025</v>
      </c>
      <c r="E92" s="2">
        <f t="shared" si="4"/>
        <v>0</v>
      </c>
      <c r="F92" s="2">
        <v>0</v>
      </c>
      <c r="G92" s="2">
        <v>0</v>
      </c>
      <c r="H92" s="2">
        <v>0</v>
      </c>
      <c r="I92" s="2">
        <v>0</v>
      </c>
      <c r="J92" s="69"/>
      <c r="K92" s="72"/>
      <c r="L92" s="72"/>
      <c r="M92" s="83"/>
      <c r="O92" s="134"/>
      <c r="P92" s="45">
        <f t="shared" si="5"/>
        <v>0</v>
      </c>
      <c r="Q92" s="45"/>
      <c r="R92" s="45"/>
      <c r="S92" s="45"/>
      <c r="T92" s="46"/>
    </row>
    <row r="93" spans="1:20" x14ac:dyDescent="0.2">
      <c r="A93" s="90" t="s">
        <v>45</v>
      </c>
      <c r="B93" s="88" t="s">
        <v>46</v>
      </c>
      <c r="C93" s="70">
        <v>2021</v>
      </c>
      <c r="D93" s="1" t="s">
        <v>3</v>
      </c>
      <c r="E93" s="2">
        <f>SUM(E94:E98)</f>
        <v>43500</v>
      </c>
      <c r="F93" s="2">
        <f>SUM(F94:F98)</f>
        <v>0</v>
      </c>
      <c r="G93" s="2">
        <f>SUM(G94:G98)</f>
        <v>0</v>
      </c>
      <c r="H93" s="2">
        <f>SUM(H94:H98)</f>
        <v>0</v>
      </c>
      <c r="I93" s="2">
        <f>SUM(I94:I98)</f>
        <v>43500</v>
      </c>
      <c r="J93" s="67" t="s">
        <v>163</v>
      </c>
      <c r="K93" s="70" t="s">
        <v>136</v>
      </c>
      <c r="L93" s="70" t="s">
        <v>203</v>
      </c>
      <c r="M93" s="67" t="s">
        <v>246</v>
      </c>
      <c r="O93" s="144" t="s">
        <v>281</v>
      </c>
      <c r="P93" s="45"/>
      <c r="Q93" s="45"/>
      <c r="R93" s="45"/>
      <c r="S93" s="45"/>
      <c r="T93" s="45"/>
    </row>
    <row r="94" spans="1:20" x14ac:dyDescent="0.2">
      <c r="A94" s="91"/>
      <c r="B94" s="82"/>
      <c r="C94" s="82"/>
      <c r="D94" s="1">
        <v>2021</v>
      </c>
      <c r="E94" s="2">
        <f t="shared" si="4"/>
        <v>43500</v>
      </c>
      <c r="F94" s="2">
        <v>0</v>
      </c>
      <c r="G94" s="2">
        <v>0</v>
      </c>
      <c r="H94" s="2">
        <v>0</v>
      </c>
      <c r="I94" s="2">
        <v>43500</v>
      </c>
      <c r="J94" s="68"/>
      <c r="K94" s="71"/>
      <c r="L94" s="71"/>
      <c r="M94" s="82"/>
      <c r="O94" s="110"/>
      <c r="P94" s="45">
        <f t="shared" si="5"/>
        <v>30000</v>
      </c>
      <c r="Q94" s="45"/>
      <c r="R94" s="45"/>
      <c r="S94" s="45"/>
      <c r="T94" s="46">
        <v>30000</v>
      </c>
    </row>
    <row r="95" spans="1:20" x14ac:dyDescent="0.2">
      <c r="A95" s="91"/>
      <c r="B95" s="82"/>
      <c r="C95" s="82"/>
      <c r="D95" s="1">
        <v>2022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68"/>
      <c r="K95" s="71"/>
      <c r="L95" s="71"/>
      <c r="M95" s="82"/>
      <c r="O95" s="110"/>
      <c r="P95" s="45">
        <f t="shared" si="5"/>
        <v>0</v>
      </c>
      <c r="Q95" s="45"/>
      <c r="R95" s="45"/>
      <c r="S95" s="45"/>
      <c r="T95" s="46"/>
    </row>
    <row r="96" spans="1:20" x14ac:dyDescent="0.2">
      <c r="A96" s="91"/>
      <c r="B96" s="82"/>
      <c r="C96" s="82"/>
      <c r="D96" s="1">
        <v>2023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68"/>
      <c r="K96" s="71"/>
      <c r="L96" s="71"/>
      <c r="M96" s="82"/>
      <c r="O96" s="110"/>
      <c r="P96" s="45">
        <f t="shared" si="5"/>
        <v>0</v>
      </c>
      <c r="Q96" s="45"/>
      <c r="R96" s="45"/>
      <c r="S96" s="45"/>
      <c r="T96" s="46"/>
    </row>
    <row r="97" spans="1:20" x14ac:dyDescent="0.2">
      <c r="A97" s="91"/>
      <c r="B97" s="82"/>
      <c r="C97" s="82"/>
      <c r="D97" s="1">
        <v>2024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68"/>
      <c r="K97" s="71"/>
      <c r="L97" s="71"/>
      <c r="M97" s="82"/>
      <c r="O97" s="110"/>
      <c r="P97" s="45">
        <f t="shared" si="5"/>
        <v>0</v>
      </c>
      <c r="Q97" s="45"/>
      <c r="R97" s="45"/>
      <c r="S97" s="45"/>
      <c r="T97" s="46"/>
    </row>
    <row r="98" spans="1:20" ht="117" customHeight="1" x14ac:dyDescent="0.2">
      <c r="A98" s="92"/>
      <c r="B98" s="83"/>
      <c r="C98" s="83"/>
      <c r="D98" s="1">
        <v>2025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69"/>
      <c r="K98" s="72"/>
      <c r="L98" s="72"/>
      <c r="M98" s="83"/>
      <c r="O98" s="134"/>
      <c r="P98" s="45">
        <f t="shared" si="5"/>
        <v>0</v>
      </c>
      <c r="Q98" s="45"/>
      <c r="R98" s="45"/>
      <c r="S98" s="45"/>
      <c r="T98" s="46"/>
    </row>
    <row r="99" spans="1:20" x14ac:dyDescent="0.2">
      <c r="A99" s="90" t="s">
        <v>47</v>
      </c>
      <c r="B99" s="88" t="s">
        <v>48</v>
      </c>
      <c r="C99" s="70">
        <v>2021</v>
      </c>
      <c r="D99" s="1" t="s">
        <v>3</v>
      </c>
      <c r="E99" s="2">
        <f>SUM(E100:E104)</f>
        <v>5232</v>
      </c>
      <c r="F99" s="2">
        <f>SUM(F100:F104)</f>
        <v>0</v>
      </c>
      <c r="G99" s="2">
        <f>SUM(G100:G104)</f>
        <v>0</v>
      </c>
      <c r="H99" s="2">
        <f>SUM(H100:H104)</f>
        <v>0</v>
      </c>
      <c r="I99" s="2">
        <f>SUM(I100:I104)</f>
        <v>5232</v>
      </c>
      <c r="J99" s="67" t="s">
        <v>174</v>
      </c>
      <c r="K99" s="70" t="s">
        <v>232</v>
      </c>
      <c r="L99" s="70" t="s">
        <v>203</v>
      </c>
      <c r="M99" s="67" t="s">
        <v>247</v>
      </c>
      <c r="O99" s="144" t="s">
        <v>299</v>
      </c>
      <c r="P99" s="45"/>
      <c r="Q99" s="45"/>
      <c r="R99" s="45"/>
      <c r="S99" s="45"/>
      <c r="T99" s="45"/>
    </row>
    <row r="100" spans="1:20" x14ac:dyDescent="0.2">
      <c r="A100" s="91"/>
      <c r="B100" s="82"/>
      <c r="C100" s="82"/>
      <c r="D100" s="1">
        <v>2021</v>
      </c>
      <c r="E100" s="2">
        <f>SUM(F100:I100)</f>
        <v>5232</v>
      </c>
      <c r="F100" s="2">
        <v>0</v>
      </c>
      <c r="G100" s="2">
        <v>0</v>
      </c>
      <c r="H100" s="2">
        <v>0</v>
      </c>
      <c r="I100" s="2">
        <v>5232</v>
      </c>
      <c r="J100" s="68"/>
      <c r="K100" s="71"/>
      <c r="L100" s="71"/>
      <c r="M100" s="82"/>
      <c r="O100" s="145"/>
      <c r="P100" s="45">
        <f t="shared" si="5"/>
        <v>5200</v>
      </c>
      <c r="Q100" s="45"/>
      <c r="R100" s="45"/>
      <c r="S100" s="45"/>
      <c r="T100" s="46">
        <v>5200</v>
      </c>
    </row>
    <row r="101" spans="1:20" x14ac:dyDescent="0.2">
      <c r="A101" s="91"/>
      <c r="B101" s="82"/>
      <c r="C101" s="82"/>
      <c r="D101" s="1">
        <v>2022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68"/>
      <c r="K101" s="71"/>
      <c r="L101" s="71"/>
      <c r="M101" s="82"/>
      <c r="O101" s="145"/>
      <c r="P101" s="45">
        <f t="shared" si="5"/>
        <v>0</v>
      </c>
      <c r="Q101" s="45"/>
      <c r="R101" s="45"/>
      <c r="S101" s="45"/>
      <c r="T101" s="46"/>
    </row>
    <row r="102" spans="1:20" x14ac:dyDescent="0.2">
      <c r="A102" s="91"/>
      <c r="B102" s="82"/>
      <c r="C102" s="82"/>
      <c r="D102" s="1">
        <v>2023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68"/>
      <c r="K102" s="71"/>
      <c r="L102" s="71"/>
      <c r="M102" s="82"/>
      <c r="O102" s="145"/>
      <c r="P102" s="45">
        <f t="shared" si="5"/>
        <v>0</v>
      </c>
      <c r="Q102" s="45"/>
      <c r="R102" s="45"/>
      <c r="S102" s="45"/>
      <c r="T102" s="46"/>
    </row>
    <row r="103" spans="1:20" x14ac:dyDescent="0.2">
      <c r="A103" s="91"/>
      <c r="B103" s="82"/>
      <c r="C103" s="82"/>
      <c r="D103" s="1">
        <v>2024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68"/>
      <c r="K103" s="71"/>
      <c r="L103" s="71"/>
      <c r="M103" s="82"/>
      <c r="O103" s="145"/>
      <c r="P103" s="45">
        <f t="shared" si="5"/>
        <v>0</v>
      </c>
      <c r="Q103" s="45"/>
      <c r="R103" s="45"/>
      <c r="S103" s="45"/>
      <c r="T103" s="46"/>
    </row>
    <row r="104" spans="1:20" ht="99.75" customHeight="1" x14ac:dyDescent="0.2">
      <c r="A104" s="92"/>
      <c r="B104" s="83"/>
      <c r="C104" s="83"/>
      <c r="D104" s="1">
        <v>2025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69"/>
      <c r="K104" s="72"/>
      <c r="L104" s="72"/>
      <c r="M104" s="83"/>
      <c r="O104" s="95"/>
      <c r="P104" s="45">
        <f t="shared" si="5"/>
        <v>0</v>
      </c>
      <c r="Q104" s="45"/>
      <c r="R104" s="45"/>
      <c r="S104" s="45"/>
      <c r="T104" s="46"/>
    </row>
    <row r="105" spans="1:20" x14ac:dyDescent="0.2">
      <c r="A105" s="90" t="s">
        <v>49</v>
      </c>
      <c r="B105" s="88" t="s">
        <v>50</v>
      </c>
      <c r="C105" s="70">
        <v>2021</v>
      </c>
      <c r="D105" s="1" t="s">
        <v>3</v>
      </c>
      <c r="E105" s="2">
        <f>SUM(E106:E110)</f>
        <v>3220.95</v>
      </c>
      <c r="F105" s="2">
        <f>SUM(F106:F110)</f>
        <v>0</v>
      </c>
      <c r="G105" s="2">
        <f>SUM(G106:G110)</f>
        <v>0</v>
      </c>
      <c r="H105" s="2">
        <f>SUM(H106:H110)</f>
        <v>0</v>
      </c>
      <c r="I105" s="2">
        <f>SUM(I106:I110)</f>
        <v>3220.95</v>
      </c>
      <c r="J105" s="67" t="s">
        <v>164</v>
      </c>
      <c r="K105" s="70" t="s">
        <v>230</v>
      </c>
      <c r="L105" s="70" t="s">
        <v>203</v>
      </c>
      <c r="M105" s="67" t="s">
        <v>248</v>
      </c>
      <c r="O105" s="144" t="s">
        <v>282</v>
      </c>
      <c r="P105" s="45"/>
      <c r="Q105" s="45"/>
      <c r="R105" s="45"/>
      <c r="S105" s="45"/>
      <c r="T105" s="45"/>
    </row>
    <row r="106" spans="1:20" x14ac:dyDescent="0.2">
      <c r="A106" s="91"/>
      <c r="B106" s="82"/>
      <c r="C106" s="82"/>
      <c r="D106" s="1">
        <v>2021</v>
      </c>
      <c r="E106" s="2">
        <f>SUM(F106:I106)</f>
        <v>3220.95</v>
      </c>
      <c r="F106" s="2">
        <v>0</v>
      </c>
      <c r="G106" s="2">
        <v>0</v>
      </c>
      <c r="H106" s="2">
        <v>0</v>
      </c>
      <c r="I106" s="2">
        <v>3220.95</v>
      </c>
      <c r="J106" s="68"/>
      <c r="K106" s="71"/>
      <c r="L106" s="71"/>
      <c r="M106" s="82"/>
      <c r="O106" s="110"/>
      <c r="P106" s="45">
        <f t="shared" si="5"/>
        <v>3600</v>
      </c>
      <c r="Q106" s="45">
        <v>1000</v>
      </c>
      <c r="R106" s="45"/>
      <c r="S106" s="45"/>
      <c r="T106" s="46">
        <v>2600</v>
      </c>
    </row>
    <row r="107" spans="1:20" x14ac:dyDescent="0.2">
      <c r="A107" s="91"/>
      <c r="B107" s="82"/>
      <c r="C107" s="82"/>
      <c r="D107" s="1">
        <v>2022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68"/>
      <c r="K107" s="71"/>
      <c r="L107" s="71"/>
      <c r="M107" s="82"/>
      <c r="O107" s="110"/>
      <c r="P107" s="45">
        <f t="shared" si="5"/>
        <v>0</v>
      </c>
      <c r="Q107" s="45"/>
      <c r="R107" s="45"/>
      <c r="S107" s="45"/>
      <c r="T107" s="46"/>
    </row>
    <row r="108" spans="1:20" x14ac:dyDescent="0.2">
      <c r="A108" s="91"/>
      <c r="B108" s="82"/>
      <c r="C108" s="82"/>
      <c r="D108" s="1">
        <v>2023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68"/>
      <c r="K108" s="71"/>
      <c r="L108" s="71"/>
      <c r="M108" s="82"/>
      <c r="O108" s="110"/>
      <c r="P108" s="45">
        <f t="shared" si="5"/>
        <v>0</v>
      </c>
      <c r="Q108" s="45"/>
      <c r="R108" s="45"/>
      <c r="S108" s="45"/>
      <c r="T108" s="46"/>
    </row>
    <row r="109" spans="1:20" x14ac:dyDescent="0.2">
      <c r="A109" s="91"/>
      <c r="B109" s="82"/>
      <c r="C109" s="82"/>
      <c r="D109" s="1">
        <v>2024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68"/>
      <c r="K109" s="71"/>
      <c r="L109" s="71"/>
      <c r="M109" s="82"/>
      <c r="O109" s="110"/>
      <c r="P109" s="45">
        <f t="shared" si="5"/>
        <v>0</v>
      </c>
      <c r="Q109" s="45"/>
      <c r="R109" s="45"/>
      <c r="S109" s="45"/>
      <c r="T109" s="46"/>
    </row>
    <row r="110" spans="1:20" ht="114.75" customHeight="1" x14ac:dyDescent="0.2">
      <c r="A110" s="92"/>
      <c r="B110" s="83"/>
      <c r="C110" s="83"/>
      <c r="D110" s="1">
        <v>2025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69"/>
      <c r="K110" s="72"/>
      <c r="L110" s="72"/>
      <c r="M110" s="83"/>
      <c r="O110" s="134"/>
      <c r="P110" s="45">
        <f t="shared" si="5"/>
        <v>0</v>
      </c>
      <c r="Q110" s="45"/>
      <c r="R110" s="45"/>
      <c r="S110" s="45"/>
      <c r="T110" s="46"/>
    </row>
    <row r="111" spans="1:20" x14ac:dyDescent="0.2">
      <c r="A111" s="90" t="s">
        <v>51</v>
      </c>
      <c r="B111" s="88" t="s">
        <v>52</v>
      </c>
      <c r="C111" s="70">
        <v>2021</v>
      </c>
      <c r="D111" s="1" t="s">
        <v>3</v>
      </c>
      <c r="E111" s="2">
        <f>SUM(E112:E116)</f>
        <v>11725.4</v>
      </c>
      <c r="F111" s="2">
        <f>SUM(F112:F116)</f>
        <v>0</v>
      </c>
      <c r="G111" s="2">
        <f>SUM(G112:G116)</f>
        <v>0</v>
      </c>
      <c r="H111" s="2">
        <f>SUM(H112:H116)</f>
        <v>0</v>
      </c>
      <c r="I111" s="2">
        <f>SUM(I112:I116)</f>
        <v>11725.4</v>
      </c>
      <c r="J111" s="67" t="s">
        <v>165</v>
      </c>
      <c r="K111" s="70" t="s">
        <v>231</v>
      </c>
      <c r="L111" s="70" t="s">
        <v>203</v>
      </c>
      <c r="M111" s="67" t="s">
        <v>249</v>
      </c>
      <c r="O111" s="144" t="s">
        <v>308</v>
      </c>
      <c r="P111" s="45"/>
      <c r="Q111" s="45"/>
      <c r="R111" s="45"/>
      <c r="S111" s="45"/>
      <c r="T111" s="45"/>
    </row>
    <row r="112" spans="1:20" x14ac:dyDescent="0.2">
      <c r="A112" s="91"/>
      <c r="B112" s="82"/>
      <c r="C112" s="82"/>
      <c r="D112" s="1">
        <v>2021</v>
      </c>
      <c r="E112" s="2">
        <f>SUM(F112:I112)</f>
        <v>11725.4</v>
      </c>
      <c r="F112" s="2">
        <v>0</v>
      </c>
      <c r="G112" s="2">
        <v>0</v>
      </c>
      <c r="H112" s="2">
        <v>0</v>
      </c>
      <c r="I112" s="2">
        <v>11725.4</v>
      </c>
      <c r="J112" s="68"/>
      <c r="K112" s="71"/>
      <c r="L112" s="71"/>
      <c r="M112" s="82"/>
      <c r="O112" s="110"/>
      <c r="P112" s="45">
        <f>SUM(Q112:T116)</f>
        <v>9400</v>
      </c>
      <c r="Q112" s="45"/>
      <c r="R112" s="45"/>
      <c r="S112" s="45"/>
      <c r="T112" s="46">
        <v>9400</v>
      </c>
    </row>
    <row r="113" spans="1:20" x14ac:dyDescent="0.2">
      <c r="A113" s="91"/>
      <c r="B113" s="82"/>
      <c r="C113" s="82"/>
      <c r="D113" s="1">
        <v>2022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68"/>
      <c r="K113" s="71"/>
      <c r="L113" s="71"/>
      <c r="M113" s="82"/>
      <c r="O113" s="110"/>
      <c r="P113" s="45">
        <f t="shared" si="5"/>
        <v>0</v>
      </c>
      <c r="Q113" s="45"/>
      <c r="R113" s="45"/>
      <c r="S113" s="45"/>
      <c r="T113" s="46"/>
    </row>
    <row r="114" spans="1:20" x14ac:dyDescent="0.2">
      <c r="A114" s="91"/>
      <c r="B114" s="82"/>
      <c r="C114" s="82"/>
      <c r="D114" s="1">
        <v>2023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68"/>
      <c r="K114" s="71"/>
      <c r="L114" s="71"/>
      <c r="M114" s="82"/>
      <c r="O114" s="110"/>
      <c r="P114" s="45">
        <f t="shared" si="5"/>
        <v>0</v>
      </c>
      <c r="Q114" s="45"/>
      <c r="R114" s="45"/>
      <c r="S114" s="45"/>
      <c r="T114" s="46"/>
    </row>
    <row r="115" spans="1:20" x14ac:dyDescent="0.2">
      <c r="A115" s="91"/>
      <c r="B115" s="82"/>
      <c r="C115" s="82"/>
      <c r="D115" s="1">
        <v>2024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68"/>
      <c r="K115" s="71"/>
      <c r="L115" s="71"/>
      <c r="M115" s="82"/>
      <c r="O115" s="110"/>
      <c r="P115" s="45">
        <f t="shared" si="5"/>
        <v>0</v>
      </c>
      <c r="Q115" s="45"/>
      <c r="R115" s="45"/>
      <c r="S115" s="45"/>
      <c r="T115" s="46"/>
    </row>
    <row r="116" spans="1:20" ht="129.75" customHeight="1" x14ac:dyDescent="0.2">
      <c r="A116" s="92"/>
      <c r="B116" s="83"/>
      <c r="C116" s="83"/>
      <c r="D116" s="1">
        <v>2025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69"/>
      <c r="K116" s="72"/>
      <c r="L116" s="72"/>
      <c r="M116" s="83"/>
      <c r="O116" s="134"/>
      <c r="P116" s="45">
        <f t="shared" si="5"/>
        <v>0</v>
      </c>
      <c r="Q116" s="45"/>
      <c r="R116" s="45"/>
      <c r="S116" s="45"/>
      <c r="T116" s="46"/>
    </row>
    <row r="117" spans="1:20" ht="18" x14ac:dyDescent="0.2">
      <c r="A117" s="4" t="s">
        <v>53</v>
      </c>
      <c r="B117" s="89" t="s">
        <v>54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1"/>
      <c r="P117" s="64"/>
      <c r="Q117" s="65"/>
      <c r="R117" s="65"/>
      <c r="S117" s="65"/>
      <c r="T117" s="66"/>
    </row>
    <row r="118" spans="1:20" x14ac:dyDescent="0.2">
      <c r="A118" s="5" t="s">
        <v>55</v>
      </c>
      <c r="B118" s="79" t="s">
        <v>56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1"/>
      <c r="O118" s="39"/>
      <c r="P118" s="64"/>
      <c r="Q118" s="65"/>
      <c r="R118" s="65"/>
      <c r="S118" s="65"/>
      <c r="T118" s="66"/>
    </row>
    <row r="119" spans="1:20" x14ac:dyDescent="0.2">
      <c r="A119" s="90" t="s">
        <v>57</v>
      </c>
      <c r="B119" s="67" t="s">
        <v>251</v>
      </c>
      <c r="C119" s="70">
        <v>2021</v>
      </c>
      <c r="D119" s="1" t="s">
        <v>3</v>
      </c>
      <c r="E119" s="2">
        <f>SUM(E120:E124)</f>
        <v>15000</v>
      </c>
      <c r="F119" s="2">
        <f>SUM(F120:F124)</f>
        <v>0</v>
      </c>
      <c r="G119" s="2">
        <f>SUM(G120:G124)</f>
        <v>0</v>
      </c>
      <c r="H119" s="2">
        <f>SUM(H120:H124)</f>
        <v>0</v>
      </c>
      <c r="I119" s="2">
        <f>SUM(I120:I124)</f>
        <v>15000</v>
      </c>
      <c r="J119" s="67" t="s">
        <v>252</v>
      </c>
      <c r="K119" s="70" t="s">
        <v>135</v>
      </c>
      <c r="L119" s="70" t="s">
        <v>188</v>
      </c>
      <c r="M119" s="67" t="s">
        <v>260</v>
      </c>
      <c r="O119" s="144" t="s">
        <v>309</v>
      </c>
      <c r="P119" s="45">
        <f t="shared" si="5"/>
        <v>0</v>
      </c>
      <c r="Q119" s="45"/>
      <c r="R119" s="45"/>
      <c r="S119" s="45"/>
      <c r="T119" s="46"/>
    </row>
    <row r="120" spans="1:20" x14ac:dyDescent="0.2">
      <c r="A120" s="91"/>
      <c r="B120" s="82"/>
      <c r="C120" s="82"/>
      <c r="D120" s="1">
        <v>2021</v>
      </c>
      <c r="E120" s="2">
        <f>SUM(F120:I120)</f>
        <v>15000</v>
      </c>
      <c r="F120" s="2">
        <v>0</v>
      </c>
      <c r="G120" s="2">
        <v>0</v>
      </c>
      <c r="H120" s="2">
        <v>0</v>
      </c>
      <c r="I120" s="2">
        <v>15000</v>
      </c>
      <c r="J120" s="68"/>
      <c r="K120" s="71"/>
      <c r="L120" s="71"/>
      <c r="M120" s="82"/>
      <c r="O120" s="110"/>
      <c r="P120" s="45">
        <f t="shared" si="5"/>
        <v>0</v>
      </c>
      <c r="Q120" s="45"/>
      <c r="R120" s="45"/>
      <c r="S120" s="45"/>
      <c r="T120" s="46"/>
    </row>
    <row r="121" spans="1:20" x14ac:dyDescent="0.2">
      <c r="A121" s="91"/>
      <c r="B121" s="82"/>
      <c r="C121" s="82"/>
      <c r="D121" s="1">
        <v>2022</v>
      </c>
      <c r="E121" s="2">
        <f t="shared" ref="E121:E160" si="6">SUM(F121:I121)</f>
        <v>0</v>
      </c>
      <c r="F121" s="2">
        <v>0</v>
      </c>
      <c r="G121" s="2">
        <v>0</v>
      </c>
      <c r="H121" s="2">
        <v>0</v>
      </c>
      <c r="I121" s="2">
        <v>0</v>
      </c>
      <c r="J121" s="68"/>
      <c r="K121" s="71"/>
      <c r="L121" s="71"/>
      <c r="M121" s="82"/>
      <c r="O121" s="110"/>
      <c r="P121" s="45">
        <f t="shared" si="5"/>
        <v>0</v>
      </c>
      <c r="Q121" s="45"/>
      <c r="R121" s="45"/>
      <c r="S121" s="45"/>
      <c r="T121" s="46"/>
    </row>
    <row r="122" spans="1:20" x14ac:dyDescent="0.2">
      <c r="A122" s="91"/>
      <c r="B122" s="82"/>
      <c r="C122" s="82"/>
      <c r="D122" s="1">
        <v>2023</v>
      </c>
      <c r="E122" s="2">
        <f t="shared" si="6"/>
        <v>0</v>
      </c>
      <c r="F122" s="2">
        <v>0</v>
      </c>
      <c r="G122" s="2">
        <v>0</v>
      </c>
      <c r="H122" s="2">
        <v>0</v>
      </c>
      <c r="I122" s="2">
        <v>0</v>
      </c>
      <c r="J122" s="68"/>
      <c r="K122" s="71"/>
      <c r="L122" s="71"/>
      <c r="M122" s="82"/>
      <c r="O122" s="110"/>
      <c r="P122" s="45">
        <f t="shared" si="5"/>
        <v>0</v>
      </c>
      <c r="Q122" s="45"/>
      <c r="R122" s="45"/>
      <c r="S122" s="45"/>
      <c r="T122" s="46"/>
    </row>
    <row r="123" spans="1:20" x14ac:dyDescent="0.2">
      <c r="A123" s="91"/>
      <c r="B123" s="82"/>
      <c r="C123" s="82"/>
      <c r="D123" s="1">
        <v>2024</v>
      </c>
      <c r="E123" s="2">
        <f t="shared" si="6"/>
        <v>0</v>
      </c>
      <c r="F123" s="2">
        <v>0</v>
      </c>
      <c r="G123" s="2">
        <v>0</v>
      </c>
      <c r="H123" s="2">
        <v>0</v>
      </c>
      <c r="I123" s="2">
        <v>0</v>
      </c>
      <c r="J123" s="68"/>
      <c r="K123" s="71"/>
      <c r="L123" s="71"/>
      <c r="M123" s="82"/>
      <c r="O123" s="110"/>
      <c r="P123" s="45">
        <f t="shared" si="5"/>
        <v>0</v>
      </c>
      <c r="Q123" s="45"/>
      <c r="R123" s="45"/>
      <c r="S123" s="45"/>
      <c r="T123" s="46"/>
    </row>
    <row r="124" spans="1:20" ht="101.25" customHeight="1" x14ac:dyDescent="0.2">
      <c r="A124" s="92"/>
      <c r="B124" s="83"/>
      <c r="C124" s="83"/>
      <c r="D124" s="1">
        <v>2025</v>
      </c>
      <c r="E124" s="2">
        <f t="shared" si="6"/>
        <v>0</v>
      </c>
      <c r="F124" s="2">
        <v>0</v>
      </c>
      <c r="G124" s="2">
        <v>0</v>
      </c>
      <c r="H124" s="2">
        <v>0</v>
      </c>
      <c r="I124" s="2">
        <v>0</v>
      </c>
      <c r="J124" s="69"/>
      <c r="K124" s="72"/>
      <c r="L124" s="72"/>
      <c r="M124" s="83"/>
      <c r="O124" s="134"/>
      <c r="P124" s="45">
        <f t="shared" si="5"/>
        <v>0</v>
      </c>
      <c r="Q124" s="45"/>
      <c r="R124" s="45"/>
      <c r="S124" s="45"/>
      <c r="T124" s="46"/>
    </row>
    <row r="125" spans="1:20" x14ac:dyDescent="0.2">
      <c r="A125" s="90" t="s">
        <v>58</v>
      </c>
      <c r="B125" s="67" t="s">
        <v>250</v>
      </c>
      <c r="C125" s="70">
        <v>2021</v>
      </c>
      <c r="D125" s="1" t="s">
        <v>3</v>
      </c>
      <c r="E125" s="2">
        <f>SUM(E126:E130)</f>
        <v>50200</v>
      </c>
      <c r="F125" s="2">
        <f>SUM(F126:F130)</f>
        <v>3609.1</v>
      </c>
      <c r="G125" s="2">
        <f>SUM(G126:G130)</f>
        <v>46590.9</v>
      </c>
      <c r="H125" s="2">
        <f>SUM(H126:H130)</f>
        <v>0</v>
      </c>
      <c r="I125" s="2">
        <f>SUM(I126:I130)</f>
        <v>0</v>
      </c>
      <c r="J125" s="67" t="s">
        <v>253</v>
      </c>
      <c r="K125" s="70" t="s">
        <v>188</v>
      </c>
      <c r="L125" s="70" t="s">
        <v>188</v>
      </c>
      <c r="M125" s="67" t="s">
        <v>262</v>
      </c>
      <c r="O125" s="73" t="s">
        <v>310</v>
      </c>
      <c r="P125" s="45"/>
      <c r="Q125" s="45"/>
      <c r="R125" s="45"/>
      <c r="S125" s="45"/>
      <c r="T125" s="45"/>
    </row>
    <row r="126" spans="1:20" x14ac:dyDescent="0.2">
      <c r="A126" s="91"/>
      <c r="B126" s="82"/>
      <c r="C126" s="82"/>
      <c r="D126" s="1">
        <v>2021</v>
      </c>
      <c r="E126" s="2">
        <f>SUM(F126:I126)</f>
        <v>42500</v>
      </c>
      <c r="F126" s="2">
        <v>3055.5</v>
      </c>
      <c r="G126" s="2">
        <v>39444.5</v>
      </c>
      <c r="H126" s="2">
        <v>0</v>
      </c>
      <c r="I126" s="2">
        <v>0</v>
      </c>
      <c r="J126" s="68"/>
      <c r="K126" s="71"/>
      <c r="L126" s="71"/>
      <c r="M126" s="82"/>
      <c r="O126" s="91"/>
      <c r="P126" s="45">
        <f t="shared" si="5"/>
        <v>59144.6</v>
      </c>
      <c r="Q126" s="45">
        <v>14690.1</v>
      </c>
      <c r="R126" s="45">
        <v>44454.5</v>
      </c>
      <c r="S126" s="45">
        <v>0</v>
      </c>
      <c r="T126" s="46">
        <v>0</v>
      </c>
    </row>
    <row r="127" spans="1:20" x14ac:dyDescent="0.2">
      <c r="A127" s="91"/>
      <c r="B127" s="82"/>
      <c r="C127" s="82"/>
      <c r="D127" s="1">
        <v>2022</v>
      </c>
      <c r="E127" s="2">
        <f t="shared" si="6"/>
        <v>0</v>
      </c>
      <c r="F127" s="2">
        <v>0</v>
      </c>
      <c r="G127" s="2">
        <v>0</v>
      </c>
      <c r="H127" s="2">
        <v>0</v>
      </c>
      <c r="I127" s="2">
        <v>0</v>
      </c>
      <c r="J127" s="68"/>
      <c r="K127" s="71"/>
      <c r="L127" s="71"/>
      <c r="M127" s="82"/>
      <c r="O127" s="91"/>
      <c r="P127" s="45">
        <f t="shared" si="5"/>
        <v>0</v>
      </c>
      <c r="Q127" s="45"/>
      <c r="R127" s="45"/>
      <c r="S127" s="45"/>
      <c r="T127" s="46"/>
    </row>
    <row r="128" spans="1:20" x14ac:dyDescent="0.2">
      <c r="A128" s="91"/>
      <c r="B128" s="82"/>
      <c r="C128" s="82"/>
      <c r="D128" s="1">
        <v>2023</v>
      </c>
      <c r="E128" s="2">
        <f t="shared" si="6"/>
        <v>7700</v>
      </c>
      <c r="F128" s="2">
        <v>553.6</v>
      </c>
      <c r="G128" s="2">
        <v>7146.4</v>
      </c>
      <c r="H128" s="2">
        <v>0</v>
      </c>
      <c r="I128" s="2">
        <v>0</v>
      </c>
      <c r="J128" s="68"/>
      <c r="K128" s="71"/>
      <c r="L128" s="71"/>
      <c r="M128" s="82"/>
      <c r="O128" s="91"/>
      <c r="P128" s="45">
        <f t="shared" si="5"/>
        <v>0</v>
      </c>
      <c r="Q128" s="45"/>
      <c r="R128" s="45"/>
      <c r="S128" s="45"/>
      <c r="T128" s="46"/>
    </row>
    <row r="129" spans="1:20" x14ac:dyDescent="0.2">
      <c r="A129" s="91"/>
      <c r="B129" s="82"/>
      <c r="C129" s="82"/>
      <c r="D129" s="1">
        <v>2024</v>
      </c>
      <c r="E129" s="2">
        <f t="shared" si="6"/>
        <v>0</v>
      </c>
      <c r="F129" s="2">
        <v>0</v>
      </c>
      <c r="G129" s="2">
        <v>0</v>
      </c>
      <c r="H129" s="2">
        <v>0</v>
      </c>
      <c r="I129" s="2">
        <v>0</v>
      </c>
      <c r="J129" s="68"/>
      <c r="K129" s="71"/>
      <c r="L129" s="71"/>
      <c r="M129" s="82"/>
      <c r="O129" s="91"/>
      <c r="P129" s="45">
        <f t="shared" si="5"/>
        <v>0</v>
      </c>
      <c r="Q129" s="45"/>
      <c r="R129" s="45"/>
      <c r="S129" s="45"/>
      <c r="T129" s="46"/>
    </row>
    <row r="130" spans="1:20" ht="243" customHeight="1" x14ac:dyDescent="0.2">
      <c r="A130" s="92"/>
      <c r="B130" s="83"/>
      <c r="C130" s="83"/>
      <c r="D130" s="1">
        <v>2025</v>
      </c>
      <c r="E130" s="2">
        <f t="shared" si="6"/>
        <v>0</v>
      </c>
      <c r="F130" s="2">
        <v>0</v>
      </c>
      <c r="G130" s="2">
        <v>0</v>
      </c>
      <c r="H130" s="2">
        <v>0</v>
      </c>
      <c r="I130" s="2">
        <v>0</v>
      </c>
      <c r="J130" s="69"/>
      <c r="K130" s="72"/>
      <c r="L130" s="72"/>
      <c r="M130" s="83"/>
      <c r="O130" s="92"/>
      <c r="P130" s="45">
        <f t="shared" si="5"/>
        <v>0</v>
      </c>
      <c r="Q130" s="45"/>
      <c r="R130" s="45"/>
      <c r="S130" s="45"/>
      <c r="T130" s="46"/>
    </row>
    <row r="131" spans="1:20" x14ac:dyDescent="0.2">
      <c r="A131" s="90" t="s">
        <v>59</v>
      </c>
      <c r="B131" s="67" t="s">
        <v>60</v>
      </c>
      <c r="C131" s="70">
        <v>2021</v>
      </c>
      <c r="D131" s="1" t="s">
        <v>3</v>
      </c>
      <c r="E131" s="2">
        <f>SUM(E132:E136)</f>
        <v>56501.4</v>
      </c>
      <c r="F131" s="2">
        <f>SUM(F132:F136)</f>
        <v>4062.1</v>
      </c>
      <c r="G131" s="2">
        <f>SUM(G132:G136)</f>
        <v>52439.3</v>
      </c>
      <c r="H131" s="2">
        <f>SUM(H132:H136)</f>
        <v>0</v>
      </c>
      <c r="I131" s="2">
        <f>SUM(I132:I136)</f>
        <v>0</v>
      </c>
      <c r="J131" s="67" t="s">
        <v>254</v>
      </c>
      <c r="K131" s="70" t="s">
        <v>138</v>
      </c>
      <c r="L131" s="70" t="s">
        <v>188</v>
      </c>
      <c r="M131" s="67" t="s">
        <v>263</v>
      </c>
      <c r="O131" s="144" t="s">
        <v>286</v>
      </c>
      <c r="P131" s="45">
        <f t="shared" si="5"/>
        <v>0</v>
      </c>
      <c r="Q131" s="45"/>
      <c r="R131" s="45"/>
      <c r="S131" s="45"/>
      <c r="T131" s="46"/>
    </row>
    <row r="132" spans="1:20" x14ac:dyDescent="0.2">
      <c r="A132" s="91"/>
      <c r="B132" s="82"/>
      <c r="C132" s="82"/>
      <c r="D132" s="1">
        <v>2021</v>
      </c>
      <c r="E132" s="2">
        <f>SUM(F132:I132)</f>
        <v>56501.4</v>
      </c>
      <c r="F132" s="2">
        <v>4062.1</v>
      </c>
      <c r="G132" s="2">
        <v>52439.3</v>
      </c>
      <c r="H132" s="2">
        <v>0</v>
      </c>
      <c r="I132" s="2">
        <v>0</v>
      </c>
      <c r="J132" s="68"/>
      <c r="K132" s="71"/>
      <c r="L132" s="71"/>
      <c r="M132" s="82"/>
      <c r="O132" s="110"/>
      <c r="P132" s="45">
        <f t="shared" si="5"/>
        <v>0</v>
      </c>
      <c r="Q132" s="45"/>
      <c r="R132" s="45"/>
      <c r="S132" s="45"/>
      <c r="T132" s="46"/>
    </row>
    <row r="133" spans="1:20" x14ac:dyDescent="0.2">
      <c r="A133" s="91"/>
      <c r="B133" s="82"/>
      <c r="C133" s="82"/>
      <c r="D133" s="1">
        <v>2022</v>
      </c>
      <c r="E133" s="2">
        <f t="shared" si="6"/>
        <v>0</v>
      </c>
      <c r="F133" s="2">
        <v>0</v>
      </c>
      <c r="G133" s="2">
        <v>0</v>
      </c>
      <c r="H133" s="2">
        <v>0</v>
      </c>
      <c r="I133" s="2">
        <v>0</v>
      </c>
      <c r="J133" s="68"/>
      <c r="K133" s="71"/>
      <c r="L133" s="71"/>
      <c r="M133" s="82"/>
      <c r="O133" s="110"/>
      <c r="P133" s="45">
        <f t="shared" si="5"/>
        <v>0</v>
      </c>
      <c r="Q133" s="45"/>
      <c r="R133" s="45"/>
      <c r="S133" s="45"/>
      <c r="T133" s="46"/>
    </row>
    <row r="134" spans="1:20" x14ac:dyDescent="0.2">
      <c r="A134" s="91"/>
      <c r="B134" s="82"/>
      <c r="C134" s="82"/>
      <c r="D134" s="1">
        <v>2023</v>
      </c>
      <c r="E134" s="2">
        <f t="shared" si="6"/>
        <v>0</v>
      </c>
      <c r="F134" s="2">
        <v>0</v>
      </c>
      <c r="G134" s="2">
        <v>0</v>
      </c>
      <c r="H134" s="2">
        <v>0</v>
      </c>
      <c r="I134" s="2">
        <v>0</v>
      </c>
      <c r="J134" s="68"/>
      <c r="K134" s="71"/>
      <c r="L134" s="71"/>
      <c r="M134" s="82"/>
      <c r="O134" s="110"/>
      <c r="P134" s="45">
        <f t="shared" ref="P134:P197" si="7">SUM(Q134:T134)</f>
        <v>0</v>
      </c>
      <c r="Q134" s="45"/>
      <c r="R134" s="45"/>
      <c r="S134" s="45"/>
      <c r="T134" s="46"/>
    </row>
    <row r="135" spans="1:20" x14ac:dyDescent="0.2">
      <c r="A135" s="91"/>
      <c r="B135" s="82"/>
      <c r="C135" s="82"/>
      <c r="D135" s="1">
        <v>2024</v>
      </c>
      <c r="E135" s="2">
        <f t="shared" si="6"/>
        <v>0</v>
      </c>
      <c r="F135" s="2">
        <v>0</v>
      </c>
      <c r="G135" s="2">
        <v>0</v>
      </c>
      <c r="H135" s="2">
        <v>0</v>
      </c>
      <c r="I135" s="2">
        <v>0</v>
      </c>
      <c r="J135" s="68"/>
      <c r="K135" s="71"/>
      <c r="L135" s="71"/>
      <c r="M135" s="82"/>
      <c r="O135" s="110"/>
      <c r="P135" s="45">
        <f t="shared" si="7"/>
        <v>0</v>
      </c>
      <c r="Q135" s="45"/>
      <c r="R135" s="45"/>
      <c r="S135" s="45"/>
      <c r="T135" s="46"/>
    </row>
    <row r="136" spans="1:20" ht="122.25" customHeight="1" x14ac:dyDescent="0.2">
      <c r="A136" s="92"/>
      <c r="B136" s="83"/>
      <c r="C136" s="83"/>
      <c r="D136" s="1">
        <v>2025</v>
      </c>
      <c r="E136" s="2">
        <f t="shared" si="6"/>
        <v>0</v>
      </c>
      <c r="F136" s="2">
        <v>0</v>
      </c>
      <c r="G136" s="2">
        <v>0</v>
      </c>
      <c r="H136" s="2">
        <v>0</v>
      </c>
      <c r="I136" s="2">
        <v>0</v>
      </c>
      <c r="J136" s="69"/>
      <c r="K136" s="72"/>
      <c r="L136" s="72"/>
      <c r="M136" s="83"/>
      <c r="O136" s="134"/>
      <c r="P136" s="45">
        <f t="shared" si="7"/>
        <v>0</v>
      </c>
      <c r="Q136" s="45"/>
      <c r="R136" s="45"/>
      <c r="S136" s="45"/>
      <c r="T136" s="46"/>
    </row>
    <row r="137" spans="1:20" x14ac:dyDescent="0.2">
      <c r="A137" s="90" t="s">
        <v>61</v>
      </c>
      <c r="B137" s="67" t="s">
        <v>62</v>
      </c>
      <c r="C137" s="70">
        <v>2023</v>
      </c>
      <c r="D137" s="1" t="s">
        <v>3</v>
      </c>
      <c r="E137" s="2">
        <f>SUM(E138:E142)</f>
        <v>15000</v>
      </c>
      <c r="F137" s="2">
        <f>SUM(F138:F142)</f>
        <v>1078.4000000000001</v>
      </c>
      <c r="G137" s="2">
        <f>SUM(G138:G142)</f>
        <v>13921.6</v>
      </c>
      <c r="H137" s="2">
        <f>SUM(H138:H142)</f>
        <v>0</v>
      </c>
      <c r="I137" s="2">
        <f>SUM(I138:I142)</f>
        <v>0</v>
      </c>
      <c r="J137" s="67" t="s">
        <v>255</v>
      </c>
      <c r="K137" s="70" t="s">
        <v>188</v>
      </c>
      <c r="L137" s="70" t="s">
        <v>188</v>
      </c>
      <c r="M137" s="67" t="s">
        <v>261</v>
      </c>
      <c r="O137" s="144" t="s">
        <v>265</v>
      </c>
      <c r="P137" s="45">
        <f t="shared" si="7"/>
        <v>0</v>
      </c>
      <c r="Q137" s="45"/>
      <c r="R137" s="45"/>
      <c r="S137" s="45"/>
      <c r="T137" s="46"/>
    </row>
    <row r="138" spans="1:20" x14ac:dyDescent="0.2">
      <c r="A138" s="91"/>
      <c r="B138" s="82"/>
      <c r="C138" s="82"/>
      <c r="D138" s="1">
        <v>2021</v>
      </c>
      <c r="E138" s="2">
        <f>SUM(F138:I138)</f>
        <v>0</v>
      </c>
      <c r="F138" s="2">
        <v>0</v>
      </c>
      <c r="G138" s="2">
        <v>0</v>
      </c>
      <c r="H138" s="2">
        <v>0</v>
      </c>
      <c r="I138" s="2">
        <v>0</v>
      </c>
      <c r="J138" s="68"/>
      <c r="K138" s="71"/>
      <c r="L138" s="71"/>
      <c r="M138" s="82"/>
      <c r="O138" s="145"/>
      <c r="P138" s="45">
        <f t="shared" si="7"/>
        <v>0</v>
      </c>
      <c r="Q138" s="45"/>
      <c r="R138" s="45"/>
      <c r="S138" s="45"/>
      <c r="T138" s="46"/>
    </row>
    <row r="139" spans="1:20" x14ac:dyDescent="0.2">
      <c r="A139" s="91"/>
      <c r="B139" s="82"/>
      <c r="C139" s="82"/>
      <c r="D139" s="1">
        <v>2022</v>
      </c>
      <c r="E139" s="2">
        <f t="shared" si="6"/>
        <v>0</v>
      </c>
      <c r="F139" s="2">
        <v>0</v>
      </c>
      <c r="G139" s="2">
        <v>0</v>
      </c>
      <c r="H139" s="2">
        <v>0</v>
      </c>
      <c r="I139" s="2">
        <v>0</v>
      </c>
      <c r="J139" s="68"/>
      <c r="K139" s="71"/>
      <c r="L139" s="71"/>
      <c r="M139" s="82"/>
      <c r="O139" s="145"/>
      <c r="P139" s="45">
        <f t="shared" si="7"/>
        <v>0</v>
      </c>
      <c r="Q139" s="45"/>
      <c r="R139" s="45"/>
      <c r="S139" s="45"/>
      <c r="T139" s="46"/>
    </row>
    <row r="140" spans="1:20" x14ac:dyDescent="0.2">
      <c r="A140" s="91"/>
      <c r="B140" s="82"/>
      <c r="C140" s="82"/>
      <c r="D140" s="1">
        <v>2023</v>
      </c>
      <c r="E140" s="2">
        <f>SUM(F140:I140)</f>
        <v>15000</v>
      </c>
      <c r="F140" s="2">
        <v>1078.4000000000001</v>
      </c>
      <c r="G140" s="2">
        <v>13921.6</v>
      </c>
      <c r="H140" s="2">
        <v>0</v>
      </c>
      <c r="I140" s="2">
        <v>0</v>
      </c>
      <c r="J140" s="68"/>
      <c r="K140" s="71"/>
      <c r="L140" s="71"/>
      <c r="M140" s="82"/>
      <c r="O140" s="145"/>
      <c r="P140" s="45">
        <f t="shared" si="7"/>
        <v>0</v>
      </c>
      <c r="Q140" s="45"/>
      <c r="R140" s="45"/>
      <c r="S140" s="45"/>
      <c r="T140" s="46"/>
    </row>
    <row r="141" spans="1:20" x14ac:dyDescent="0.2">
      <c r="A141" s="91"/>
      <c r="B141" s="82"/>
      <c r="C141" s="82"/>
      <c r="D141" s="1">
        <v>2024</v>
      </c>
      <c r="E141" s="2">
        <f t="shared" si="6"/>
        <v>0</v>
      </c>
      <c r="F141" s="2">
        <v>0</v>
      </c>
      <c r="G141" s="2">
        <v>0</v>
      </c>
      <c r="H141" s="2">
        <v>0</v>
      </c>
      <c r="I141" s="2">
        <v>0</v>
      </c>
      <c r="J141" s="68"/>
      <c r="K141" s="71"/>
      <c r="L141" s="71"/>
      <c r="M141" s="82"/>
      <c r="O141" s="145"/>
      <c r="P141" s="45">
        <f t="shared" si="7"/>
        <v>0</v>
      </c>
      <c r="Q141" s="45"/>
      <c r="R141" s="45"/>
      <c r="S141" s="45"/>
      <c r="T141" s="46"/>
    </row>
    <row r="142" spans="1:20" x14ac:dyDescent="0.2">
      <c r="A142" s="92"/>
      <c r="B142" s="83"/>
      <c r="C142" s="83"/>
      <c r="D142" s="1">
        <v>2025</v>
      </c>
      <c r="E142" s="2">
        <f t="shared" si="6"/>
        <v>0</v>
      </c>
      <c r="F142" s="2">
        <v>0</v>
      </c>
      <c r="G142" s="2">
        <v>0</v>
      </c>
      <c r="H142" s="2">
        <v>0</v>
      </c>
      <c r="I142" s="2">
        <v>0</v>
      </c>
      <c r="J142" s="69"/>
      <c r="K142" s="72"/>
      <c r="L142" s="72"/>
      <c r="M142" s="83"/>
      <c r="O142" s="95"/>
      <c r="P142" s="45">
        <f t="shared" si="7"/>
        <v>0</v>
      </c>
      <c r="Q142" s="45"/>
      <c r="R142" s="45"/>
      <c r="S142" s="45"/>
      <c r="T142" s="46"/>
    </row>
    <row r="143" spans="1:20" x14ac:dyDescent="0.2">
      <c r="A143" s="90" t="s">
        <v>63</v>
      </c>
      <c r="B143" s="67" t="s">
        <v>64</v>
      </c>
      <c r="C143" s="70">
        <v>2023</v>
      </c>
      <c r="D143" s="1" t="s">
        <v>3</v>
      </c>
      <c r="E143" s="2">
        <f>SUM(E144:E148)</f>
        <v>15000</v>
      </c>
      <c r="F143" s="2">
        <f>SUM(F144:F148)</f>
        <v>1078.4000000000001</v>
      </c>
      <c r="G143" s="2">
        <f>SUM(G144:G148)</f>
        <v>13921.6</v>
      </c>
      <c r="H143" s="2">
        <f>SUM(H144:H148)</f>
        <v>0</v>
      </c>
      <c r="I143" s="2">
        <f>SUM(I144:I148)</f>
        <v>0</v>
      </c>
      <c r="J143" s="67" t="s">
        <v>256</v>
      </c>
      <c r="K143" s="70" t="s">
        <v>188</v>
      </c>
      <c r="L143" s="70" t="s">
        <v>188</v>
      </c>
      <c r="M143" s="67" t="s">
        <v>262</v>
      </c>
      <c r="O143" s="144" t="s">
        <v>265</v>
      </c>
      <c r="P143" s="45">
        <f t="shared" si="7"/>
        <v>0</v>
      </c>
      <c r="Q143" s="45"/>
      <c r="R143" s="45"/>
      <c r="S143" s="45"/>
      <c r="T143" s="46"/>
    </row>
    <row r="144" spans="1:20" x14ac:dyDescent="0.2">
      <c r="A144" s="91"/>
      <c r="B144" s="82"/>
      <c r="C144" s="82"/>
      <c r="D144" s="1">
        <v>2021</v>
      </c>
      <c r="E144" s="2">
        <f t="shared" si="6"/>
        <v>0</v>
      </c>
      <c r="F144" s="2">
        <v>0</v>
      </c>
      <c r="G144" s="2">
        <v>0</v>
      </c>
      <c r="H144" s="2">
        <v>0</v>
      </c>
      <c r="I144" s="2">
        <v>0</v>
      </c>
      <c r="J144" s="68"/>
      <c r="K144" s="71"/>
      <c r="L144" s="71"/>
      <c r="M144" s="82"/>
      <c r="O144" s="145"/>
      <c r="P144" s="45">
        <f t="shared" si="7"/>
        <v>0</v>
      </c>
      <c r="Q144" s="45"/>
      <c r="R144" s="45"/>
      <c r="S144" s="45"/>
      <c r="T144" s="46"/>
    </row>
    <row r="145" spans="1:20" x14ac:dyDescent="0.2">
      <c r="A145" s="91"/>
      <c r="B145" s="82"/>
      <c r="C145" s="82"/>
      <c r="D145" s="1">
        <v>2022</v>
      </c>
      <c r="E145" s="2">
        <f t="shared" si="6"/>
        <v>0</v>
      </c>
      <c r="F145" s="2">
        <v>0</v>
      </c>
      <c r="G145" s="2">
        <v>0</v>
      </c>
      <c r="H145" s="2">
        <v>0</v>
      </c>
      <c r="I145" s="2">
        <v>0</v>
      </c>
      <c r="J145" s="68"/>
      <c r="K145" s="71"/>
      <c r="L145" s="71"/>
      <c r="M145" s="82"/>
      <c r="O145" s="145"/>
      <c r="P145" s="45">
        <f t="shared" si="7"/>
        <v>0</v>
      </c>
      <c r="Q145" s="45"/>
      <c r="R145" s="45"/>
      <c r="S145" s="45"/>
      <c r="T145" s="46"/>
    </row>
    <row r="146" spans="1:20" x14ac:dyDescent="0.2">
      <c r="A146" s="91"/>
      <c r="B146" s="82"/>
      <c r="C146" s="82"/>
      <c r="D146" s="1">
        <v>2023</v>
      </c>
      <c r="E146" s="2">
        <f>SUM(F146:I146)</f>
        <v>15000</v>
      </c>
      <c r="F146" s="2">
        <v>1078.4000000000001</v>
      </c>
      <c r="G146" s="2">
        <v>13921.6</v>
      </c>
      <c r="H146" s="2">
        <v>0</v>
      </c>
      <c r="I146" s="2">
        <v>0</v>
      </c>
      <c r="J146" s="68"/>
      <c r="K146" s="71"/>
      <c r="L146" s="71"/>
      <c r="M146" s="82"/>
      <c r="O146" s="145"/>
      <c r="P146" s="45">
        <f t="shared" si="7"/>
        <v>0</v>
      </c>
      <c r="Q146" s="45"/>
      <c r="R146" s="45"/>
      <c r="S146" s="45"/>
      <c r="T146" s="46"/>
    </row>
    <row r="147" spans="1:20" x14ac:dyDescent="0.2">
      <c r="A147" s="91"/>
      <c r="B147" s="82"/>
      <c r="C147" s="82"/>
      <c r="D147" s="1">
        <v>2024</v>
      </c>
      <c r="E147" s="2">
        <f t="shared" si="6"/>
        <v>0</v>
      </c>
      <c r="F147" s="2">
        <v>0</v>
      </c>
      <c r="G147" s="2">
        <v>0</v>
      </c>
      <c r="H147" s="2">
        <v>0</v>
      </c>
      <c r="I147" s="2">
        <v>0</v>
      </c>
      <c r="J147" s="68"/>
      <c r="K147" s="71"/>
      <c r="L147" s="71"/>
      <c r="M147" s="82"/>
      <c r="O147" s="145"/>
      <c r="P147" s="45">
        <f t="shared" si="7"/>
        <v>0</v>
      </c>
      <c r="Q147" s="45"/>
      <c r="R147" s="45"/>
      <c r="S147" s="45"/>
      <c r="T147" s="46"/>
    </row>
    <row r="148" spans="1:20" x14ac:dyDescent="0.2">
      <c r="A148" s="92"/>
      <c r="B148" s="83"/>
      <c r="C148" s="83"/>
      <c r="D148" s="1">
        <v>2025</v>
      </c>
      <c r="E148" s="2">
        <f t="shared" si="6"/>
        <v>0</v>
      </c>
      <c r="F148" s="2">
        <v>0</v>
      </c>
      <c r="G148" s="2">
        <v>0</v>
      </c>
      <c r="H148" s="2">
        <v>0</v>
      </c>
      <c r="I148" s="2">
        <v>0</v>
      </c>
      <c r="J148" s="69"/>
      <c r="K148" s="72"/>
      <c r="L148" s="72"/>
      <c r="M148" s="83"/>
      <c r="O148" s="95"/>
      <c r="P148" s="45">
        <f t="shared" si="7"/>
        <v>0</v>
      </c>
      <c r="Q148" s="45"/>
      <c r="R148" s="45"/>
      <c r="S148" s="45"/>
      <c r="T148" s="46"/>
    </row>
    <row r="149" spans="1:20" x14ac:dyDescent="0.2">
      <c r="A149" s="90" t="s">
        <v>65</v>
      </c>
      <c r="B149" s="67" t="s">
        <v>66</v>
      </c>
      <c r="C149" s="70">
        <v>2023</v>
      </c>
      <c r="D149" s="1" t="s">
        <v>3</v>
      </c>
      <c r="E149" s="2">
        <f>SUM(E150:E154)</f>
        <v>24545.5</v>
      </c>
      <c r="F149" s="2">
        <f>SUM(F150:F154)</f>
        <v>1764.7</v>
      </c>
      <c r="G149" s="2">
        <f>SUM(G150:G154)</f>
        <v>22780.799999999999</v>
      </c>
      <c r="H149" s="2">
        <f>SUM(H150:H154)</f>
        <v>0</v>
      </c>
      <c r="I149" s="2">
        <f>SUM(I150:I154)</f>
        <v>0</v>
      </c>
      <c r="J149" s="67" t="s">
        <v>257</v>
      </c>
      <c r="K149" s="70" t="s">
        <v>188</v>
      </c>
      <c r="L149" s="70" t="s">
        <v>188</v>
      </c>
      <c r="M149" s="67" t="s">
        <v>262</v>
      </c>
      <c r="O149" s="144" t="s">
        <v>265</v>
      </c>
      <c r="P149" s="45">
        <f t="shared" si="7"/>
        <v>0</v>
      </c>
      <c r="Q149" s="45"/>
      <c r="R149" s="45"/>
      <c r="S149" s="45"/>
      <c r="T149" s="46"/>
    </row>
    <row r="150" spans="1:20" x14ac:dyDescent="0.2">
      <c r="A150" s="91"/>
      <c r="B150" s="82"/>
      <c r="C150" s="82"/>
      <c r="D150" s="1">
        <v>2021</v>
      </c>
      <c r="E150" s="2">
        <f t="shared" si="6"/>
        <v>0</v>
      </c>
      <c r="F150" s="2">
        <v>0</v>
      </c>
      <c r="G150" s="2">
        <v>0</v>
      </c>
      <c r="H150" s="2">
        <v>0</v>
      </c>
      <c r="I150" s="2">
        <v>0</v>
      </c>
      <c r="J150" s="68"/>
      <c r="K150" s="71"/>
      <c r="L150" s="71"/>
      <c r="M150" s="82"/>
      <c r="O150" s="145"/>
      <c r="P150" s="45">
        <f t="shared" si="7"/>
        <v>0</v>
      </c>
      <c r="Q150" s="45"/>
      <c r="R150" s="45"/>
      <c r="S150" s="45"/>
      <c r="T150" s="46"/>
    </row>
    <row r="151" spans="1:20" x14ac:dyDescent="0.2">
      <c r="A151" s="91"/>
      <c r="B151" s="82"/>
      <c r="C151" s="82"/>
      <c r="D151" s="1">
        <v>2022</v>
      </c>
      <c r="E151" s="2">
        <f t="shared" si="6"/>
        <v>0</v>
      </c>
      <c r="F151" s="2">
        <v>0</v>
      </c>
      <c r="G151" s="2">
        <v>0</v>
      </c>
      <c r="H151" s="2">
        <v>0</v>
      </c>
      <c r="I151" s="2">
        <v>0</v>
      </c>
      <c r="J151" s="68"/>
      <c r="K151" s="71"/>
      <c r="L151" s="71"/>
      <c r="M151" s="82"/>
      <c r="O151" s="145"/>
      <c r="P151" s="45">
        <f t="shared" si="7"/>
        <v>0</v>
      </c>
      <c r="Q151" s="45"/>
      <c r="R151" s="45"/>
      <c r="S151" s="45"/>
      <c r="T151" s="46"/>
    </row>
    <row r="152" spans="1:20" x14ac:dyDescent="0.2">
      <c r="A152" s="91"/>
      <c r="B152" s="82"/>
      <c r="C152" s="82"/>
      <c r="D152" s="1">
        <v>2023</v>
      </c>
      <c r="E152" s="2">
        <f>SUM(F152:I152)</f>
        <v>24545.5</v>
      </c>
      <c r="F152" s="2">
        <v>1764.7</v>
      </c>
      <c r="G152" s="2">
        <v>22780.799999999999</v>
      </c>
      <c r="H152" s="2">
        <v>0</v>
      </c>
      <c r="I152" s="2">
        <v>0</v>
      </c>
      <c r="J152" s="68"/>
      <c r="K152" s="71"/>
      <c r="L152" s="71"/>
      <c r="M152" s="82"/>
      <c r="O152" s="145"/>
      <c r="P152" s="45">
        <f t="shared" si="7"/>
        <v>0</v>
      </c>
      <c r="Q152" s="45"/>
      <c r="R152" s="45"/>
      <c r="S152" s="45"/>
      <c r="T152" s="46"/>
    </row>
    <row r="153" spans="1:20" x14ac:dyDescent="0.2">
      <c r="A153" s="91"/>
      <c r="B153" s="82"/>
      <c r="C153" s="82"/>
      <c r="D153" s="1">
        <v>2024</v>
      </c>
      <c r="E153" s="2">
        <f t="shared" si="6"/>
        <v>0</v>
      </c>
      <c r="F153" s="2">
        <v>0</v>
      </c>
      <c r="G153" s="2">
        <v>0</v>
      </c>
      <c r="H153" s="2">
        <v>0</v>
      </c>
      <c r="I153" s="2">
        <v>0</v>
      </c>
      <c r="J153" s="68"/>
      <c r="K153" s="71"/>
      <c r="L153" s="71"/>
      <c r="M153" s="82"/>
      <c r="O153" s="145"/>
      <c r="P153" s="45">
        <f t="shared" si="7"/>
        <v>0</v>
      </c>
      <c r="Q153" s="45"/>
      <c r="R153" s="45"/>
      <c r="S153" s="45"/>
      <c r="T153" s="46"/>
    </row>
    <row r="154" spans="1:20" x14ac:dyDescent="0.2">
      <c r="A154" s="92"/>
      <c r="B154" s="83"/>
      <c r="C154" s="83"/>
      <c r="D154" s="1">
        <v>2025</v>
      </c>
      <c r="E154" s="2">
        <f t="shared" si="6"/>
        <v>0</v>
      </c>
      <c r="F154" s="2">
        <v>0</v>
      </c>
      <c r="G154" s="2">
        <v>0</v>
      </c>
      <c r="H154" s="2">
        <v>0</v>
      </c>
      <c r="I154" s="2">
        <v>0</v>
      </c>
      <c r="J154" s="69"/>
      <c r="K154" s="72"/>
      <c r="L154" s="72"/>
      <c r="M154" s="83"/>
      <c r="O154" s="95"/>
      <c r="P154" s="45">
        <f t="shared" si="7"/>
        <v>0</v>
      </c>
      <c r="Q154" s="45"/>
      <c r="R154" s="45"/>
      <c r="S154" s="45"/>
      <c r="T154" s="46"/>
    </row>
    <row r="155" spans="1:20" x14ac:dyDescent="0.2">
      <c r="A155" s="90" t="s">
        <v>67</v>
      </c>
      <c r="B155" s="67" t="s">
        <v>68</v>
      </c>
      <c r="C155" s="70">
        <v>2021</v>
      </c>
      <c r="D155" s="1" t="s">
        <v>3</v>
      </c>
      <c r="E155" s="2">
        <f>SUM(E156:E160)</f>
        <v>15000</v>
      </c>
      <c r="F155" s="2">
        <f>SUM(F156:F160)</f>
        <v>1078.4000000000001</v>
      </c>
      <c r="G155" s="2">
        <f>SUM(G156:G160)</f>
        <v>13921.6</v>
      </c>
      <c r="H155" s="2">
        <f>SUM(H156:H160)</f>
        <v>0</v>
      </c>
      <c r="I155" s="2">
        <f>SUM(I156:I160)</f>
        <v>0</v>
      </c>
      <c r="J155" s="67" t="s">
        <v>258</v>
      </c>
      <c r="K155" s="70" t="s">
        <v>188</v>
      </c>
      <c r="L155" s="70" t="s">
        <v>188</v>
      </c>
      <c r="M155" s="67" t="s">
        <v>262</v>
      </c>
      <c r="O155" s="144" t="s">
        <v>287</v>
      </c>
      <c r="P155" s="45">
        <f t="shared" si="7"/>
        <v>0</v>
      </c>
      <c r="Q155" s="45"/>
      <c r="R155" s="45"/>
      <c r="S155" s="45"/>
      <c r="T155" s="46"/>
    </row>
    <row r="156" spans="1:20" x14ac:dyDescent="0.2">
      <c r="A156" s="91"/>
      <c r="B156" s="82"/>
      <c r="C156" s="82"/>
      <c r="D156" s="1">
        <v>2021</v>
      </c>
      <c r="E156" s="2">
        <f>SUM(F156:I156)</f>
        <v>15000</v>
      </c>
      <c r="F156" s="2">
        <v>1078.4000000000001</v>
      </c>
      <c r="G156" s="2">
        <v>13921.6</v>
      </c>
      <c r="H156" s="2">
        <v>0</v>
      </c>
      <c r="I156" s="2">
        <v>0</v>
      </c>
      <c r="J156" s="68"/>
      <c r="K156" s="71"/>
      <c r="L156" s="71"/>
      <c r="M156" s="82"/>
      <c r="O156" s="110"/>
      <c r="P156" s="51">
        <f t="shared" si="7"/>
        <v>0</v>
      </c>
      <c r="Q156" s="51">
        <v>0</v>
      </c>
      <c r="R156" s="45"/>
      <c r="S156" s="45"/>
      <c r="T156" s="46"/>
    </row>
    <row r="157" spans="1:20" x14ac:dyDescent="0.2">
      <c r="A157" s="91"/>
      <c r="B157" s="82"/>
      <c r="C157" s="82"/>
      <c r="D157" s="1">
        <v>2022</v>
      </c>
      <c r="E157" s="2">
        <f t="shared" si="6"/>
        <v>0</v>
      </c>
      <c r="F157" s="2">
        <v>0</v>
      </c>
      <c r="G157" s="2">
        <v>0</v>
      </c>
      <c r="H157" s="2">
        <v>0</v>
      </c>
      <c r="I157" s="2">
        <v>0</v>
      </c>
      <c r="J157" s="68"/>
      <c r="K157" s="71"/>
      <c r="L157" s="71"/>
      <c r="M157" s="82"/>
      <c r="O157" s="110"/>
      <c r="P157" s="45">
        <f t="shared" si="7"/>
        <v>0</v>
      </c>
      <c r="Q157" s="45"/>
      <c r="R157" s="45"/>
      <c r="S157" s="45"/>
      <c r="T157" s="46"/>
    </row>
    <row r="158" spans="1:20" x14ac:dyDescent="0.2">
      <c r="A158" s="91"/>
      <c r="B158" s="82"/>
      <c r="C158" s="82"/>
      <c r="D158" s="1">
        <v>2023</v>
      </c>
      <c r="E158" s="2">
        <f t="shared" si="6"/>
        <v>0</v>
      </c>
      <c r="F158" s="2">
        <v>0</v>
      </c>
      <c r="G158" s="2">
        <v>0</v>
      </c>
      <c r="H158" s="2">
        <v>0</v>
      </c>
      <c r="I158" s="2">
        <v>0</v>
      </c>
      <c r="J158" s="68"/>
      <c r="K158" s="71"/>
      <c r="L158" s="71"/>
      <c r="M158" s="82"/>
      <c r="O158" s="110"/>
      <c r="P158" s="45">
        <f t="shared" si="7"/>
        <v>0</v>
      </c>
      <c r="Q158" s="45"/>
      <c r="R158" s="45"/>
      <c r="S158" s="45"/>
      <c r="T158" s="46"/>
    </row>
    <row r="159" spans="1:20" x14ac:dyDescent="0.2">
      <c r="A159" s="91"/>
      <c r="B159" s="82"/>
      <c r="C159" s="82"/>
      <c r="D159" s="1">
        <v>2024</v>
      </c>
      <c r="E159" s="2">
        <f t="shared" si="6"/>
        <v>0</v>
      </c>
      <c r="F159" s="2">
        <v>0</v>
      </c>
      <c r="G159" s="2">
        <v>0</v>
      </c>
      <c r="H159" s="2">
        <v>0</v>
      </c>
      <c r="I159" s="2">
        <v>0</v>
      </c>
      <c r="J159" s="68"/>
      <c r="K159" s="71"/>
      <c r="L159" s="71"/>
      <c r="M159" s="82"/>
      <c r="O159" s="110"/>
      <c r="P159" s="45">
        <f t="shared" si="7"/>
        <v>0</v>
      </c>
      <c r="Q159" s="45"/>
      <c r="R159" s="45"/>
      <c r="S159" s="45"/>
      <c r="T159" s="46"/>
    </row>
    <row r="160" spans="1:20" x14ac:dyDescent="0.2">
      <c r="A160" s="92"/>
      <c r="B160" s="83"/>
      <c r="C160" s="83"/>
      <c r="D160" s="1">
        <v>2025</v>
      </c>
      <c r="E160" s="2">
        <f t="shared" si="6"/>
        <v>0</v>
      </c>
      <c r="F160" s="2">
        <v>0</v>
      </c>
      <c r="G160" s="2">
        <v>0</v>
      </c>
      <c r="H160" s="2">
        <v>0</v>
      </c>
      <c r="I160" s="2">
        <v>0</v>
      </c>
      <c r="J160" s="69"/>
      <c r="K160" s="72"/>
      <c r="L160" s="72"/>
      <c r="M160" s="83"/>
      <c r="O160" s="134"/>
      <c r="P160" s="45">
        <f t="shared" si="7"/>
        <v>0</v>
      </c>
      <c r="Q160" s="45"/>
      <c r="R160" s="45"/>
      <c r="S160" s="45"/>
      <c r="T160" s="46"/>
    </row>
    <row r="161" spans="1:20" x14ac:dyDescent="0.2">
      <c r="A161" s="93" t="s">
        <v>207</v>
      </c>
      <c r="B161" s="67" t="s">
        <v>206</v>
      </c>
      <c r="C161" s="70">
        <v>2025</v>
      </c>
      <c r="D161" s="1" t="s">
        <v>3</v>
      </c>
      <c r="E161" s="2">
        <f>SUM(E162:E166)</f>
        <v>15000</v>
      </c>
      <c r="F161" s="2">
        <f>F162+F163+F164+F165+F166</f>
        <v>1078.4000000000001</v>
      </c>
      <c r="G161" s="2">
        <f>G162+G163+G164+G165+G166</f>
        <v>13921.6</v>
      </c>
      <c r="H161" s="2">
        <f>H162+H163+H164+H165+H166</f>
        <v>0</v>
      </c>
      <c r="I161" s="2">
        <f>I162+I163+I164+I165+I166</f>
        <v>0</v>
      </c>
      <c r="J161" s="67" t="s">
        <v>259</v>
      </c>
      <c r="K161" s="70" t="s">
        <v>188</v>
      </c>
      <c r="L161" s="70" t="s">
        <v>188</v>
      </c>
      <c r="M161" s="67" t="s">
        <v>262</v>
      </c>
      <c r="O161" s="144" t="s">
        <v>300</v>
      </c>
      <c r="P161" s="45">
        <f t="shared" si="7"/>
        <v>0</v>
      </c>
      <c r="Q161" s="45"/>
      <c r="R161" s="45"/>
      <c r="S161" s="45"/>
      <c r="T161" s="46"/>
    </row>
    <row r="162" spans="1:20" x14ac:dyDescent="0.2">
      <c r="A162" s="91"/>
      <c r="B162" s="98"/>
      <c r="C162" s="87"/>
      <c r="D162" s="1">
        <v>2021</v>
      </c>
      <c r="E162" s="2">
        <f>F162+G162+H162+I162</f>
        <v>0</v>
      </c>
      <c r="F162" s="2">
        <v>0</v>
      </c>
      <c r="G162" s="2">
        <v>0</v>
      </c>
      <c r="H162" s="2">
        <v>0</v>
      </c>
      <c r="I162" s="2">
        <v>0</v>
      </c>
      <c r="J162" s="68"/>
      <c r="K162" s="71"/>
      <c r="L162" s="71"/>
      <c r="M162" s="82"/>
      <c r="O162" s="145"/>
      <c r="P162" s="45">
        <f t="shared" si="7"/>
        <v>0</v>
      </c>
      <c r="Q162" s="45"/>
      <c r="R162" s="45"/>
      <c r="S162" s="45"/>
      <c r="T162" s="46"/>
    </row>
    <row r="163" spans="1:20" x14ac:dyDescent="0.2">
      <c r="A163" s="91"/>
      <c r="B163" s="98"/>
      <c r="C163" s="87"/>
      <c r="D163" s="1">
        <v>2022</v>
      </c>
      <c r="E163" s="2">
        <f>F163+G163+H163+I163</f>
        <v>0</v>
      </c>
      <c r="F163" s="2">
        <v>0</v>
      </c>
      <c r="G163" s="2">
        <v>0</v>
      </c>
      <c r="H163" s="2">
        <v>0</v>
      </c>
      <c r="I163" s="2">
        <v>0</v>
      </c>
      <c r="J163" s="68"/>
      <c r="K163" s="71"/>
      <c r="L163" s="71"/>
      <c r="M163" s="82"/>
      <c r="O163" s="145"/>
      <c r="P163" s="45">
        <f t="shared" si="7"/>
        <v>0</v>
      </c>
      <c r="Q163" s="45"/>
      <c r="R163" s="45"/>
      <c r="S163" s="45"/>
      <c r="T163" s="46"/>
    </row>
    <row r="164" spans="1:20" x14ac:dyDescent="0.2">
      <c r="A164" s="91"/>
      <c r="B164" s="98"/>
      <c r="C164" s="87"/>
      <c r="D164" s="1">
        <v>2023</v>
      </c>
      <c r="E164" s="2">
        <f>F164+G164+H164+I164</f>
        <v>0</v>
      </c>
      <c r="F164" s="2">
        <v>0</v>
      </c>
      <c r="G164" s="2">
        <v>0</v>
      </c>
      <c r="H164" s="2">
        <v>0</v>
      </c>
      <c r="I164" s="2">
        <v>0</v>
      </c>
      <c r="J164" s="68"/>
      <c r="K164" s="71"/>
      <c r="L164" s="71"/>
      <c r="M164" s="82"/>
      <c r="O164" s="145"/>
      <c r="P164" s="45">
        <f t="shared" si="7"/>
        <v>0</v>
      </c>
      <c r="Q164" s="45"/>
      <c r="R164" s="45"/>
      <c r="S164" s="45"/>
      <c r="T164" s="46"/>
    </row>
    <row r="165" spans="1:20" x14ac:dyDescent="0.2">
      <c r="A165" s="91"/>
      <c r="B165" s="98"/>
      <c r="C165" s="87"/>
      <c r="D165" s="1">
        <v>2024</v>
      </c>
      <c r="E165" s="2">
        <f>F165+G165+H165+I165</f>
        <v>0</v>
      </c>
      <c r="F165" s="2">
        <v>0</v>
      </c>
      <c r="G165" s="2">
        <v>0</v>
      </c>
      <c r="H165" s="2">
        <v>0</v>
      </c>
      <c r="I165" s="2">
        <v>0</v>
      </c>
      <c r="J165" s="68"/>
      <c r="K165" s="71"/>
      <c r="L165" s="71"/>
      <c r="M165" s="82"/>
      <c r="O165" s="145"/>
      <c r="P165" s="45">
        <f t="shared" si="7"/>
        <v>0</v>
      </c>
      <c r="Q165" s="45"/>
      <c r="R165" s="45"/>
      <c r="S165" s="45"/>
      <c r="T165" s="46"/>
    </row>
    <row r="166" spans="1:20" x14ac:dyDescent="0.2">
      <c r="A166" s="92"/>
      <c r="B166" s="99"/>
      <c r="C166" s="100"/>
      <c r="D166" s="1">
        <v>2025</v>
      </c>
      <c r="E166" s="2">
        <f>F166+G166+H166+I166</f>
        <v>15000</v>
      </c>
      <c r="F166" s="2">
        <v>1078.4000000000001</v>
      </c>
      <c r="G166" s="2">
        <v>13921.6</v>
      </c>
      <c r="H166" s="2">
        <v>0</v>
      </c>
      <c r="I166" s="2">
        <v>0</v>
      </c>
      <c r="J166" s="69"/>
      <c r="K166" s="72"/>
      <c r="L166" s="72"/>
      <c r="M166" s="83"/>
      <c r="O166" s="95"/>
      <c r="P166" s="45">
        <f t="shared" si="7"/>
        <v>0</v>
      </c>
      <c r="Q166" s="45"/>
      <c r="R166" s="45"/>
      <c r="S166" s="45"/>
      <c r="T166" s="46"/>
    </row>
    <row r="167" spans="1:20" x14ac:dyDescent="0.2">
      <c r="A167" s="93" t="s">
        <v>70</v>
      </c>
      <c r="B167" s="67" t="s">
        <v>176</v>
      </c>
      <c r="C167" s="70" t="s">
        <v>69</v>
      </c>
      <c r="D167" s="1" t="s">
        <v>3</v>
      </c>
      <c r="E167" s="2">
        <f>SUM(E168:E172)</f>
        <v>43357</v>
      </c>
      <c r="F167" s="2">
        <f>SUM(F168:F172)</f>
        <v>0</v>
      </c>
      <c r="G167" s="2">
        <f>SUM(G168:G172)</f>
        <v>0</v>
      </c>
      <c r="H167" s="2">
        <f>SUM(H168:H172)</f>
        <v>0</v>
      </c>
      <c r="I167" s="2">
        <f>SUM(I168:I172)</f>
        <v>43357</v>
      </c>
      <c r="J167" s="67" t="s">
        <v>175</v>
      </c>
      <c r="K167" s="70" t="s">
        <v>171</v>
      </c>
      <c r="L167" s="70" t="s">
        <v>219</v>
      </c>
      <c r="M167" s="67" t="s">
        <v>177</v>
      </c>
      <c r="O167" s="144" t="s">
        <v>311</v>
      </c>
      <c r="P167" s="45">
        <f t="shared" si="7"/>
        <v>0</v>
      </c>
      <c r="Q167" s="45"/>
      <c r="R167" s="45"/>
      <c r="S167" s="45"/>
      <c r="T167" s="46"/>
    </row>
    <row r="168" spans="1:20" x14ac:dyDescent="0.2">
      <c r="A168" s="91"/>
      <c r="B168" s="82"/>
      <c r="C168" s="82"/>
      <c r="D168" s="1">
        <v>2021</v>
      </c>
      <c r="E168" s="2">
        <f t="shared" ref="E168:E178" si="8">SUM(F168:I168)</f>
        <v>25885</v>
      </c>
      <c r="F168" s="2">
        <v>0</v>
      </c>
      <c r="G168" s="2">
        <v>0</v>
      </c>
      <c r="H168" s="2">
        <v>0</v>
      </c>
      <c r="I168" s="2">
        <f>6700+6700+7500+1985+3000</f>
        <v>25885</v>
      </c>
      <c r="J168" s="68"/>
      <c r="K168" s="71"/>
      <c r="L168" s="71"/>
      <c r="M168" s="82"/>
      <c r="O168" s="145"/>
      <c r="P168" s="45">
        <f t="shared" si="7"/>
        <v>0</v>
      </c>
      <c r="Q168" s="45"/>
      <c r="R168" s="45"/>
      <c r="S168" s="45"/>
      <c r="T168" s="46"/>
    </row>
    <row r="169" spans="1:20" x14ac:dyDescent="0.2">
      <c r="A169" s="91"/>
      <c r="B169" s="82"/>
      <c r="C169" s="82"/>
      <c r="D169" s="1">
        <v>2022</v>
      </c>
      <c r="E169" s="2">
        <f t="shared" si="8"/>
        <v>17472</v>
      </c>
      <c r="F169" s="2">
        <v>0</v>
      </c>
      <c r="G169" s="2">
        <v>0</v>
      </c>
      <c r="H169" s="2">
        <v>0</v>
      </c>
      <c r="I169" s="2">
        <f>6700+6700+4072</f>
        <v>17472</v>
      </c>
      <c r="J169" s="68"/>
      <c r="K169" s="71"/>
      <c r="L169" s="71"/>
      <c r="M169" s="82"/>
      <c r="O169" s="145"/>
      <c r="P169" s="45">
        <f t="shared" si="7"/>
        <v>0</v>
      </c>
      <c r="Q169" s="45"/>
      <c r="R169" s="45"/>
      <c r="S169" s="45"/>
      <c r="T169" s="46"/>
    </row>
    <row r="170" spans="1:20" x14ac:dyDescent="0.2">
      <c r="A170" s="91"/>
      <c r="B170" s="82"/>
      <c r="C170" s="82"/>
      <c r="D170" s="1">
        <v>2023</v>
      </c>
      <c r="E170" s="2">
        <f t="shared" si="8"/>
        <v>0</v>
      </c>
      <c r="F170" s="2">
        <v>0</v>
      </c>
      <c r="G170" s="2">
        <v>0</v>
      </c>
      <c r="H170" s="2">
        <v>0</v>
      </c>
      <c r="I170" s="2">
        <v>0</v>
      </c>
      <c r="J170" s="68"/>
      <c r="K170" s="71"/>
      <c r="L170" s="71"/>
      <c r="M170" s="82"/>
      <c r="O170" s="145"/>
      <c r="P170" s="45">
        <f t="shared" si="7"/>
        <v>0</v>
      </c>
      <c r="Q170" s="45"/>
      <c r="R170" s="45"/>
      <c r="S170" s="45"/>
      <c r="T170" s="46"/>
    </row>
    <row r="171" spans="1:20" x14ac:dyDescent="0.2">
      <c r="A171" s="91"/>
      <c r="B171" s="82"/>
      <c r="C171" s="82"/>
      <c r="D171" s="1">
        <v>2024</v>
      </c>
      <c r="E171" s="2">
        <f t="shared" si="8"/>
        <v>0</v>
      </c>
      <c r="F171" s="2">
        <v>0</v>
      </c>
      <c r="G171" s="2">
        <v>0</v>
      </c>
      <c r="H171" s="2">
        <v>0</v>
      </c>
      <c r="I171" s="2">
        <v>0</v>
      </c>
      <c r="J171" s="68"/>
      <c r="K171" s="71"/>
      <c r="L171" s="71"/>
      <c r="M171" s="82"/>
      <c r="O171" s="145"/>
      <c r="P171" s="45">
        <f t="shared" si="7"/>
        <v>0</v>
      </c>
      <c r="Q171" s="45"/>
      <c r="R171" s="45"/>
      <c r="S171" s="45"/>
      <c r="T171" s="46"/>
    </row>
    <row r="172" spans="1:20" ht="66" customHeight="1" x14ac:dyDescent="0.2">
      <c r="A172" s="92"/>
      <c r="B172" s="83"/>
      <c r="C172" s="83"/>
      <c r="D172" s="1">
        <v>2025</v>
      </c>
      <c r="E172" s="2">
        <f t="shared" si="8"/>
        <v>0</v>
      </c>
      <c r="F172" s="2">
        <v>0</v>
      </c>
      <c r="G172" s="2">
        <v>0</v>
      </c>
      <c r="H172" s="2">
        <v>0</v>
      </c>
      <c r="I172" s="2">
        <v>0</v>
      </c>
      <c r="J172" s="69"/>
      <c r="K172" s="72"/>
      <c r="L172" s="72"/>
      <c r="M172" s="83"/>
      <c r="O172" s="95"/>
      <c r="P172" s="45">
        <f t="shared" si="7"/>
        <v>0</v>
      </c>
      <c r="Q172" s="45"/>
      <c r="R172" s="45"/>
      <c r="S172" s="45"/>
      <c r="T172" s="46"/>
    </row>
    <row r="173" spans="1:20" x14ac:dyDescent="0.2">
      <c r="A173" s="93" t="s">
        <v>71</v>
      </c>
      <c r="B173" s="67" t="s">
        <v>212</v>
      </c>
      <c r="C173" s="70" t="s">
        <v>17</v>
      </c>
      <c r="D173" s="1" t="s">
        <v>3</v>
      </c>
      <c r="E173" s="2">
        <f>SUM(E174:E178)</f>
        <v>327590.78000000003</v>
      </c>
      <c r="F173" s="2">
        <f>SUM(F174:F178)</f>
        <v>177590.78</v>
      </c>
      <c r="G173" s="2">
        <f>SUM(G174:G178)</f>
        <v>40000</v>
      </c>
      <c r="H173" s="2">
        <f>SUM(H174:H178)</f>
        <v>0</v>
      </c>
      <c r="I173" s="2">
        <f>SUM(I174:I178)</f>
        <v>110000</v>
      </c>
      <c r="J173" s="67" t="s">
        <v>209</v>
      </c>
      <c r="K173" s="70" t="s">
        <v>210</v>
      </c>
      <c r="L173" s="70" t="s">
        <v>204</v>
      </c>
      <c r="M173" s="67" t="s">
        <v>211</v>
      </c>
      <c r="O173" s="144" t="s">
        <v>314</v>
      </c>
      <c r="P173" s="45">
        <f t="shared" si="7"/>
        <v>0</v>
      </c>
      <c r="Q173" s="45"/>
      <c r="R173" s="45"/>
      <c r="S173" s="45"/>
      <c r="T173" s="46"/>
    </row>
    <row r="174" spans="1:20" x14ac:dyDescent="0.2">
      <c r="A174" s="91"/>
      <c r="B174" s="82"/>
      <c r="C174" s="82"/>
      <c r="D174" s="1">
        <v>2021</v>
      </c>
      <c r="E174" s="2">
        <f>SUM(F174:I174)</f>
        <v>79009.34</v>
      </c>
      <c r="F174" s="2">
        <v>54009.34</v>
      </c>
      <c r="G174" s="2">
        <v>0</v>
      </c>
      <c r="H174" s="2">
        <v>0</v>
      </c>
      <c r="I174" s="2">
        <v>25000</v>
      </c>
      <c r="J174" s="68"/>
      <c r="K174" s="71"/>
      <c r="L174" s="71"/>
      <c r="M174" s="82"/>
      <c r="O174" s="145"/>
      <c r="P174" s="45">
        <f t="shared" si="7"/>
        <v>0</v>
      </c>
      <c r="Q174" s="45"/>
      <c r="R174" s="45"/>
      <c r="S174" s="45"/>
      <c r="T174" s="46"/>
    </row>
    <row r="175" spans="1:20" x14ac:dyDescent="0.2">
      <c r="A175" s="91"/>
      <c r="B175" s="82"/>
      <c r="C175" s="82"/>
      <c r="D175" s="1">
        <v>2022</v>
      </c>
      <c r="E175" s="2">
        <f>SUM(F175:I175)</f>
        <v>121711.12</v>
      </c>
      <c r="F175" s="2">
        <v>61711.12</v>
      </c>
      <c r="G175" s="2">
        <v>20000</v>
      </c>
      <c r="H175" s="2">
        <v>0</v>
      </c>
      <c r="I175" s="2">
        <v>40000</v>
      </c>
      <c r="J175" s="68"/>
      <c r="K175" s="71"/>
      <c r="L175" s="71"/>
      <c r="M175" s="82"/>
      <c r="O175" s="145"/>
      <c r="P175" s="45">
        <f t="shared" si="7"/>
        <v>0</v>
      </c>
      <c r="Q175" s="45"/>
      <c r="R175" s="45"/>
      <c r="S175" s="45"/>
      <c r="T175" s="46"/>
    </row>
    <row r="176" spans="1:20" x14ac:dyDescent="0.2">
      <c r="A176" s="91"/>
      <c r="B176" s="82"/>
      <c r="C176" s="82"/>
      <c r="D176" s="1">
        <v>2023</v>
      </c>
      <c r="E176" s="2">
        <f>SUM(F176:I176)</f>
        <v>126870.32</v>
      </c>
      <c r="F176" s="2">
        <v>61870.32</v>
      </c>
      <c r="G176" s="2">
        <v>20000</v>
      </c>
      <c r="H176" s="2">
        <v>0</v>
      </c>
      <c r="I176" s="2">
        <v>45000</v>
      </c>
      <c r="J176" s="68"/>
      <c r="K176" s="71"/>
      <c r="L176" s="71"/>
      <c r="M176" s="82"/>
      <c r="O176" s="145"/>
      <c r="P176" s="45">
        <f t="shared" si="7"/>
        <v>0</v>
      </c>
      <c r="Q176" s="45"/>
      <c r="R176" s="45"/>
      <c r="S176" s="45"/>
      <c r="T176" s="46"/>
    </row>
    <row r="177" spans="1:20" x14ac:dyDescent="0.2">
      <c r="A177" s="91"/>
      <c r="B177" s="82"/>
      <c r="C177" s="82"/>
      <c r="D177" s="1">
        <v>2024</v>
      </c>
      <c r="E177" s="2">
        <f>SUM(F177:I177)</f>
        <v>0</v>
      </c>
      <c r="F177" s="2">
        <v>0</v>
      </c>
      <c r="G177" s="2">
        <v>0</v>
      </c>
      <c r="H177" s="2">
        <v>0</v>
      </c>
      <c r="I177" s="2">
        <v>0</v>
      </c>
      <c r="J177" s="68"/>
      <c r="K177" s="71"/>
      <c r="L177" s="71"/>
      <c r="M177" s="82"/>
      <c r="O177" s="145"/>
      <c r="P177" s="45">
        <f t="shared" si="7"/>
        <v>0</v>
      </c>
      <c r="Q177" s="45"/>
      <c r="R177" s="45"/>
      <c r="S177" s="45"/>
      <c r="T177" s="46"/>
    </row>
    <row r="178" spans="1:20" ht="409.5" customHeight="1" x14ac:dyDescent="0.2">
      <c r="A178" s="92"/>
      <c r="B178" s="83"/>
      <c r="C178" s="83"/>
      <c r="D178" s="1">
        <v>2025</v>
      </c>
      <c r="E178" s="2">
        <f t="shared" si="8"/>
        <v>0</v>
      </c>
      <c r="F178" s="2">
        <v>0</v>
      </c>
      <c r="G178" s="2">
        <v>0</v>
      </c>
      <c r="H178" s="2">
        <v>0</v>
      </c>
      <c r="I178" s="2">
        <v>0</v>
      </c>
      <c r="J178" s="69"/>
      <c r="K178" s="72"/>
      <c r="L178" s="72"/>
      <c r="M178" s="83"/>
      <c r="O178" s="95"/>
      <c r="P178" s="45">
        <f t="shared" si="7"/>
        <v>0</v>
      </c>
      <c r="Q178" s="45"/>
      <c r="R178" s="45"/>
      <c r="S178" s="45"/>
      <c r="T178" s="46"/>
    </row>
    <row r="179" spans="1:20" x14ac:dyDescent="0.2">
      <c r="A179" s="93" t="s">
        <v>73</v>
      </c>
      <c r="B179" s="67" t="s">
        <v>72</v>
      </c>
      <c r="C179" s="70" t="s">
        <v>69</v>
      </c>
      <c r="D179" s="1" t="s">
        <v>3</v>
      </c>
      <c r="E179" s="2">
        <f>SUM(E180:E184)</f>
        <v>644543.19999999995</v>
      </c>
      <c r="F179" s="2">
        <f>F180+F181+F182+F183+F184</f>
        <v>546316</v>
      </c>
      <c r="G179" s="2">
        <f>G180+G181+G182+G183+G184</f>
        <v>71000</v>
      </c>
      <c r="H179" s="2">
        <f>H180+H181+H182+H183+H184</f>
        <v>27227.200000000001</v>
      </c>
      <c r="I179" s="2">
        <f>I180+I181+I182+I183+I184</f>
        <v>0</v>
      </c>
      <c r="J179" s="67" t="s">
        <v>179</v>
      </c>
      <c r="K179" s="70" t="s">
        <v>178</v>
      </c>
      <c r="L179" s="70" t="s">
        <v>201</v>
      </c>
      <c r="M179" s="67" t="s">
        <v>189</v>
      </c>
      <c r="O179" s="144" t="s">
        <v>312</v>
      </c>
      <c r="P179" s="45">
        <f t="shared" si="7"/>
        <v>0</v>
      </c>
      <c r="Q179" s="45"/>
      <c r="R179" s="45"/>
      <c r="S179" s="45"/>
      <c r="T179" s="46"/>
    </row>
    <row r="180" spans="1:20" x14ac:dyDescent="0.2">
      <c r="A180" s="91"/>
      <c r="B180" s="82"/>
      <c r="C180" s="82"/>
      <c r="D180" s="1">
        <v>2021</v>
      </c>
      <c r="E180" s="2">
        <f>F180+G180+H180+I180</f>
        <v>100000</v>
      </c>
      <c r="F180" s="2">
        <v>29000</v>
      </c>
      <c r="G180" s="2">
        <v>71000</v>
      </c>
      <c r="H180" s="2">
        <v>0</v>
      </c>
      <c r="I180" s="2">
        <v>0</v>
      </c>
      <c r="J180" s="68"/>
      <c r="K180" s="71"/>
      <c r="L180" s="71"/>
      <c r="M180" s="82"/>
      <c r="O180" s="145"/>
      <c r="P180" s="45">
        <f t="shared" si="7"/>
        <v>0</v>
      </c>
      <c r="Q180" s="45"/>
      <c r="R180" s="45"/>
      <c r="S180" s="45"/>
      <c r="T180" s="46"/>
    </row>
    <row r="181" spans="1:20" x14ac:dyDescent="0.2">
      <c r="A181" s="91"/>
      <c r="B181" s="82"/>
      <c r="C181" s="82"/>
      <c r="D181" s="1">
        <v>2022</v>
      </c>
      <c r="E181" s="2">
        <f>F181+G181+H181+I181</f>
        <v>266020.09999999998</v>
      </c>
      <c r="F181" s="2">
        <v>252719.1</v>
      </c>
      <c r="G181" s="2">
        <v>0</v>
      </c>
      <c r="H181" s="2">
        <v>13301</v>
      </c>
      <c r="I181" s="2">
        <v>0</v>
      </c>
      <c r="J181" s="68"/>
      <c r="K181" s="71"/>
      <c r="L181" s="71"/>
      <c r="M181" s="82"/>
      <c r="O181" s="145"/>
      <c r="P181" s="45">
        <f t="shared" si="7"/>
        <v>0</v>
      </c>
      <c r="Q181" s="45"/>
      <c r="R181" s="45"/>
      <c r="S181" s="45"/>
      <c r="T181" s="46"/>
    </row>
    <row r="182" spans="1:20" x14ac:dyDescent="0.2">
      <c r="A182" s="91"/>
      <c r="B182" s="82"/>
      <c r="C182" s="82"/>
      <c r="D182" s="1">
        <v>2023</v>
      </c>
      <c r="E182" s="2">
        <f>F182+G182+H182+I182</f>
        <v>278523.10000000003</v>
      </c>
      <c r="F182" s="2">
        <v>264596.90000000002</v>
      </c>
      <c r="G182" s="2">
        <v>0</v>
      </c>
      <c r="H182" s="2">
        <v>13926.2</v>
      </c>
      <c r="I182" s="2">
        <v>0</v>
      </c>
      <c r="J182" s="68"/>
      <c r="K182" s="71"/>
      <c r="L182" s="71"/>
      <c r="M182" s="82"/>
      <c r="O182" s="145"/>
      <c r="P182" s="45">
        <f t="shared" si="7"/>
        <v>0</v>
      </c>
      <c r="Q182" s="45"/>
      <c r="R182" s="45"/>
      <c r="S182" s="45"/>
      <c r="T182" s="46"/>
    </row>
    <row r="183" spans="1:20" x14ac:dyDescent="0.2">
      <c r="A183" s="91"/>
      <c r="B183" s="82"/>
      <c r="C183" s="82"/>
      <c r="D183" s="1">
        <v>2024</v>
      </c>
      <c r="E183" s="2">
        <f>F183+G183+H183+I183</f>
        <v>0</v>
      </c>
      <c r="F183" s="2">
        <v>0</v>
      </c>
      <c r="G183" s="2">
        <v>0</v>
      </c>
      <c r="H183" s="2">
        <v>0</v>
      </c>
      <c r="I183" s="2">
        <v>0</v>
      </c>
      <c r="J183" s="68"/>
      <c r="K183" s="71"/>
      <c r="L183" s="71"/>
      <c r="M183" s="82"/>
      <c r="O183" s="145"/>
      <c r="P183" s="45">
        <f t="shared" si="7"/>
        <v>0</v>
      </c>
      <c r="Q183" s="45"/>
      <c r="R183" s="45"/>
      <c r="S183" s="45"/>
      <c r="T183" s="46"/>
    </row>
    <row r="184" spans="1:20" ht="270.75" customHeight="1" x14ac:dyDescent="0.2">
      <c r="A184" s="92"/>
      <c r="B184" s="83"/>
      <c r="C184" s="83"/>
      <c r="D184" s="1">
        <v>2025</v>
      </c>
      <c r="E184" s="2">
        <f>F184+G184+H184+I184</f>
        <v>0</v>
      </c>
      <c r="F184" s="2">
        <v>0</v>
      </c>
      <c r="G184" s="2">
        <v>0</v>
      </c>
      <c r="H184" s="2">
        <v>0</v>
      </c>
      <c r="I184" s="2">
        <v>0</v>
      </c>
      <c r="J184" s="69"/>
      <c r="K184" s="72"/>
      <c r="L184" s="72"/>
      <c r="M184" s="95"/>
      <c r="O184" s="95"/>
      <c r="P184" s="45">
        <f t="shared" si="7"/>
        <v>0</v>
      </c>
      <c r="Q184" s="45"/>
      <c r="R184" s="45"/>
      <c r="S184" s="45"/>
      <c r="T184" s="46"/>
    </row>
    <row r="185" spans="1:20" x14ac:dyDescent="0.2">
      <c r="A185" s="93" t="s">
        <v>77</v>
      </c>
      <c r="B185" s="67" t="s">
        <v>74</v>
      </c>
      <c r="C185" s="70" t="s">
        <v>75</v>
      </c>
      <c r="D185" s="1" t="s">
        <v>3</v>
      </c>
      <c r="E185" s="2">
        <f t="shared" ref="E185:E190" si="9">SUM(F185:I185)</f>
        <v>158000</v>
      </c>
      <c r="F185" s="2">
        <f>SUM(F186:F190)</f>
        <v>58000</v>
      </c>
      <c r="G185" s="2">
        <f>SUM(G186:G190)</f>
        <v>60000</v>
      </c>
      <c r="H185" s="2">
        <f>SUM(H186:H190)</f>
        <v>0</v>
      </c>
      <c r="I185" s="2">
        <f>SUM(I186:I190)</f>
        <v>40000</v>
      </c>
      <c r="J185" s="67" t="s">
        <v>76</v>
      </c>
      <c r="K185" s="70" t="s">
        <v>178</v>
      </c>
      <c r="L185" s="70" t="s">
        <v>201</v>
      </c>
      <c r="M185" s="96" t="s">
        <v>194</v>
      </c>
      <c r="O185" s="144" t="s">
        <v>313</v>
      </c>
      <c r="P185" s="45">
        <f t="shared" si="7"/>
        <v>0</v>
      </c>
      <c r="Q185" s="45"/>
      <c r="R185" s="45"/>
      <c r="S185" s="45"/>
      <c r="T185" s="46"/>
    </row>
    <row r="186" spans="1:20" x14ac:dyDescent="0.2">
      <c r="A186" s="91"/>
      <c r="B186" s="82"/>
      <c r="C186" s="82"/>
      <c r="D186" s="1">
        <v>2021</v>
      </c>
      <c r="E186" s="2">
        <f t="shared" si="9"/>
        <v>0</v>
      </c>
      <c r="F186" s="2">
        <v>0</v>
      </c>
      <c r="G186" s="2">
        <v>0</v>
      </c>
      <c r="H186" s="2">
        <v>0</v>
      </c>
      <c r="I186" s="2">
        <v>0</v>
      </c>
      <c r="J186" s="68"/>
      <c r="K186" s="71"/>
      <c r="L186" s="71"/>
      <c r="M186" s="85"/>
      <c r="O186" s="145"/>
      <c r="P186" s="45">
        <f t="shared" si="7"/>
        <v>0</v>
      </c>
      <c r="Q186" s="45"/>
      <c r="R186" s="45"/>
      <c r="S186" s="45"/>
      <c r="T186" s="46"/>
    </row>
    <row r="187" spans="1:20" x14ac:dyDescent="0.2">
      <c r="A187" s="91"/>
      <c r="B187" s="82"/>
      <c r="C187" s="82"/>
      <c r="D187" s="1">
        <v>2022</v>
      </c>
      <c r="E187" s="2">
        <f t="shared" si="9"/>
        <v>20000</v>
      </c>
      <c r="F187" s="2">
        <v>0</v>
      </c>
      <c r="G187" s="2">
        <v>0</v>
      </c>
      <c r="H187" s="2">
        <v>0</v>
      </c>
      <c r="I187" s="2">
        <v>20000</v>
      </c>
      <c r="J187" s="68"/>
      <c r="K187" s="71"/>
      <c r="L187" s="71"/>
      <c r="M187" s="85"/>
      <c r="O187" s="145"/>
      <c r="P187" s="45">
        <f t="shared" si="7"/>
        <v>0</v>
      </c>
      <c r="Q187" s="45"/>
      <c r="R187" s="45"/>
      <c r="S187" s="45"/>
      <c r="T187" s="46"/>
    </row>
    <row r="188" spans="1:20" x14ac:dyDescent="0.2">
      <c r="A188" s="91"/>
      <c r="B188" s="82"/>
      <c r="C188" s="82"/>
      <c r="D188" s="1">
        <v>2023</v>
      </c>
      <c r="E188" s="2">
        <f t="shared" si="9"/>
        <v>79000</v>
      </c>
      <c r="F188" s="2">
        <v>29000</v>
      </c>
      <c r="G188" s="2">
        <v>30000</v>
      </c>
      <c r="H188" s="2">
        <v>0</v>
      </c>
      <c r="I188" s="2">
        <v>20000</v>
      </c>
      <c r="J188" s="68"/>
      <c r="K188" s="71"/>
      <c r="L188" s="71"/>
      <c r="M188" s="85"/>
      <c r="O188" s="145"/>
      <c r="P188" s="45">
        <f t="shared" si="7"/>
        <v>0</v>
      </c>
      <c r="Q188" s="45"/>
      <c r="R188" s="45"/>
      <c r="S188" s="45"/>
      <c r="T188" s="46"/>
    </row>
    <row r="189" spans="1:20" x14ac:dyDescent="0.2">
      <c r="A189" s="91"/>
      <c r="B189" s="82"/>
      <c r="C189" s="82"/>
      <c r="D189" s="1">
        <v>2024</v>
      </c>
      <c r="E189" s="2">
        <f t="shared" si="9"/>
        <v>59000</v>
      </c>
      <c r="F189" s="2">
        <v>29000</v>
      </c>
      <c r="G189" s="2">
        <v>30000</v>
      </c>
      <c r="H189" s="2">
        <v>0</v>
      </c>
      <c r="I189" s="2">
        <v>0</v>
      </c>
      <c r="J189" s="68"/>
      <c r="K189" s="71"/>
      <c r="L189" s="71"/>
      <c r="M189" s="85"/>
      <c r="O189" s="145"/>
      <c r="P189" s="45">
        <f t="shared" si="7"/>
        <v>0</v>
      </c>
      <c r="Q189" s="45"/>
      <c r="R189" s="45"/>
      <c r="S189" s="45"/>
      <c r="T189" s="46"/>
    </row>
    <row r="190" spans="1:20" ht="157.5" customHeight="1" x14ac:dyDescent="0.2">
      <c r="A190" s="92"/>
      <c r="B190" s="83"/>
      <c r="C190" s="83"/>
      <c r="D190" s="1">
        <v>2025</v>
      </c>
      <c r="E190" s="2">
        <f t="shared" si="9"/>
        <v>0</v>
      </c>
      <c r="F190" s="2">
        <v>0</v>
      </c>
      <c r="G190" s="2">
        <v>0</v>
      </c>
      <c r="H190" s="2">
        <v>0</v>
      </c>
      <c r="I190" s="2">
        <v>0</v>
      </c>
      <c r="J190" s="69"/>
      <c r="K190" s="72"/>
      <c r="L190" s="72"/>
      <c r="M190" s="86"/>
      <c r="O190" s="95"/>
      <c r="P190" s="45">
        <f t="shared" si="7"/>
        <v>0</v>
      </c>
      <c r="Q190" s="45"/>
      <c r="R190" s="45"/>
      <c r="S190" s="45"/>
      <c r="T190" s="46"/>
    </row>
    <row r="191" spans="1:20" x14ac:dyDescent="0.2">
      <c r="A191" s="93" t="s">
        <v>79</v>
      </c>
      <c r="B191" s="94" t="s">
        <v>78</v>
      </c>
      <c r="C191" s="70">
        <v>2021</v>
      </c>
      <c r="D191" s="1" t="s">
        <v>3</v>
      </c>
      <c r="E191" s="2">
        <f>SUM(E192:E196)</f>
        <v>34591.880000000005</v>
      </c>
      <c r="F191" s="2">
        <f>SUM(F192:F196)</f>
        <v>10031.68</v>
      </c>
      <c r="G191" s="2">
        <f>SUM(G192:G196)</f>
        <v>24560.2</v>
      </c>
      <c r="H191" s="2">
        <f>SUM(H192:H196)</f>
        <v>0</v>
      </c>
      <c r="I191" s="2">
        <f>SUM(I192:I196)</f>
        <v>0</v>
      </c>
      <c r="J191" s="67" t="s">
        <v>140</v>
      </c>
      <c r="K191" s="70" t="s">
        <v>138</v>
      </c>
      <c r="L191" s="70" t="s">
        <v>138</v>
      </c>
      <c r="M191" s="96" t="s">
        <v>150</v>
      </c>
      <c r="O191" s="73" t="s">
        <v>290</v>
      </c>
      <c r="P191" s="45"/>
      <c r="Q191" s="45"/>
      <c r="R191" s="45"/>
      <c r="S191" s="45"/>
      <c r="T191" s="45"/>
    </row>
    <row r="192" spans="1:20" x14ac:dyDescent="0.2">
      <c r="A192" s="91"/>
      <c r="B192" s="82"/>
      <c r="C192" s="82"/>
      <c r="D192" s="1">
        <v>2021</v>
      </c>
      <c r="E192" s="2">
        <f>F192+G192+H192+I192</f>
        <v>34591.880000000005</v>
      </c>
      <c r="F192" s="2">
        <v>10031.68</v>
      </c>
      <c r="G192" s="2">
        <v>24560.2</v>
      </c>
      <c r="H192" s="2">
        <v>0</v>
      </c>
      <c r="I192" s="2">
        <v>0</v>
      </c>
      <c r="J192" s="68"/>
      <c r="K192" s="71"/>
      <c r="L192" s="71"/>
      <c r="M192" s="85"/>
      <c r="O192" s="91"/>
      <c r="P192" s="45">
        <f t="shared" si="7"/>
        <v>42781.3</v>
      </c>
      <c r="Q192" s="45">
        <v>17811.599999999999</v>
      </c>
      <c r="R192" s="45">
        <v>24560.2</v>
      </c>
      <c r="S192" s="45">
        <v>409.5</v>
      </c>
      <c r="T192" s="46">
        <v>0</v>
      </c>
    </row>
    <row r="193" spans="1:20" x14ac:dyDescent="0.2">
      <c r="A193" s="91"/>
      <c r="B193" s="82"/>
      <c r="C193" s="82"/>
      <c r="D193" s="1">
        <v>2022</v>
      </c>
      <c r="E193" s="2">
        <f>F193+G193+H193+I193</f>
        <v>0</v>
      </c>
      <c r="F193" s="2">
        <v>0</v>
      </c>
      <c r="G193" s="2">
        <v>0</v>
      </c>
      <c r="H193" s="2">
        <v>0</v>
      </c>
      <c r="I193" s="2">
        <v>0</v>
      </c>
      <c r="J193" s="68"/>
      <c r="K193" s="71"/>
      <c r="L193" s="71"/>
      <c r="M193" s="85"/>
      <c r="O193" s="91"/>
      <c r="P193" s="45">
        <f t="shared" si="7"/>
        <v>0</v>
      </c>
      <c r="Q193" s="45"/>
      <c r="R193" s="45"/>
      <c r="S193" s="45"/>
      <c r="T193" s="46"/>
    </row>
    <row r="194" spans="1:20" x14ac:dyDescent="0.2">
      <c r="A194" s="91"/>
      <c r="B194" s="82"/>
      <c r="C194" s="82"/>
      <c r="D194" s="1">
        <v>2023</v>
      </c>
      <c r="E194" s="2">
        <f>F194+G194+H194+I194</f>
        <v>0</v>
      </c>
      <c r="F194" s="2">
        <v>0</v>
      </c>
      <c r="G194" s="2">
        <v>0</v>
      </c>
      <c r="H194" s="2">
        <v>0</v>
      </c>
      <c r="I194" s="2">
        <v>0</v>
      </c>
      <c r="J194" s="68"/>
      <c r="K194" s="71"/>
      <c r="L194" s="71"/>
      <c r="M194" s="85"/>
      <c r="O194" s="91"/>
      <c r="P194" s="45">
        <f t="shared" si="7"/>
        <v>0</v>
      </c>
      <c r="Q194" s="45"/>
      <c r="R194" s="45"/>
      <c r="S194" s="45"/>
      <c r="T194" s="46"/>
    </row>
    <row r="195" spans="1:20" x14ac:dyDescent="0.2">
      <c r="A195" s="91"/>
      <c r="B195" s="82"/>
      <c r="C195" s="82"/>
      <c r="D195" s="1">
        <v>2024</v>
      </c>
      <c r="E195" s="2">
        <f>F195+G195+H195+I195</f>
        <v>0</v>
      </c>
      <c r="F195" s="2">
        <v>0</v>
      </c>
      <c r="G195" s="2">
        <v>0</v>
      </c>
      <c r="H195" s="2">
        <v>0</v>
      </c>
      <c r="I195" s="2">
        <v>0</v>
      </c>
      <c r="J195" s="68"/>
      <c r="K195" s="71"/>
      <c r="L195" s="71"/>
      <c r="M195" s="85"/>
      <c r="O195" s="91"/>
      <c r="P195" s="45">
        <f t="shared" si="7"/>
        <v>0</v>
      </c>
      <c r="Q195" s="45"/>
      <c r="R195" s="45"/>
      <c r="S195" s="45"/>
      <c r="T195" s="46"/>
    </row>
    <row r="196" spans="1:20" ht="159.75" customHeight="1" x14ac:dyDescent="0.2">
      <c r="A196" s="92"/>
      <c r="B196" s="83"/>
      <c r="C196" s="83"/>
      <c r="D196" s="1">
        <v>2025</v>
      </c>
      <c r="E196" s="2">
        <f>F196+G196+H196+I196</f>
        <v>0</v>
      </c>
      <c r="F196" s="2">
        <v>0</v>
      </c>
      <c r="G196" s="2">
        <v>0</v>
      </c>
      <c r="H196" s="2">
        <v>0</v>
      </c>
      <c r="I196" s="2">
        <v>0</v>
      </c>
      <c r="J196" s="69"/>
      <c r="K196" s="72"/>
      <c r="L196" s="72"/>
      <c r="M196" s="86"/>
      <c r="O196" s="92"/>
      <c r="P196" s="45">
        <f t="shared" si="7"/>
        <v>0</v>
      </c>
      <c r="Q196" s="45"/>
      <c r="R196" s="45"/>
      <c r="S196" s="45"/>
      <c r="T196" s="46"/>
    </row>
    <row r="197" spans="1:20" x14ac:dyDescent="0.2">
      <c r="A197" s="93" t="s">
        <v>82</v>
      </c>
      <c r="B197" s="67" t="s">
        <v>80</v>
      </c>
      <c r="C197" s="70" t="s">
        <v>81</v>
      </c>
      <c r="D197" s="1" t="s">
        <v>3</v>
      </c>
      <c r="E197" s="2">
        <f>SUM(E198:E202)</f>
        <v>120000</v>
      </c>
      <c r="F197" s="2">
        <f>SUM(F198:F202)</f>
        <v>45000</v>
      </c>
      <c r="G197" s="2">
        <f>SUM(G198:G202)</f>
        <v>60000</v>
      </c>
      <c r="H197" s="2">
        <f>SUM(H198:H202)</f>
        <v>3000</v>
      </c>
      <c r="I197" s="2">
        <f>SUM(I198:I202)</f>
        <v>12000</v>
      </c>
      <c r="J197" s="67" t="s">
        <v>141</v>
      </c>
      <c r="K197" s="70" t="s">
        <v>178</v>
      </c>
      <c r="L197" s="70" t="s">
        <v>224</v>
      </c>
      <c r="M197" s="67" t="s">
        <v>226</v>
      </c>
      <c r="O197" s="144" t="s">
        <v>265</v>
      </c>
      <c r="P197" s="45">
        <f t="shared" si="7"/>
        <v>0</v>
      </c>
      <c r="Q197" s="45"/>
      <c r="R197" s="45"/>
      <c r="S197" s="45"/>
      <c r="T197" s="46"/>
    </row>
    <row r="198" spans="1:20" x14ac:dyDescent="0.2">
      <c r="A198" s="91"/>
      <c r="B198" s="82"/>
      <c r="C198" s="82"/>
      <c r="D198" s="1">
        <v>2021</v>
      </c>
      <c r="E198" s="2">
        <f t="shared" ref="E198:E208" si="10">SUM(F198:I198)</f>
        <v>0</v>
      </c>
      <c r="F198" s="2">
        <v>0</v>
      </c>
      <c r="G198" s="2">
        <v>0</v>
      </c>
      <c r="H198" s="2">
        <v>0</v>
      </c>
      <c r="I198" s="2">
        <v>0</v>
      </c>
      <c r="J198" s="68"/>
      <c r="K198" s="71"/>
      <c r="L198" s="71"/>
      <c r="M198" s="82"/>
      <c r="O198" s="145"/>
      <c r="P198" s="45">
        <f t="shared" ref="P198:P261" si="11">SUM(Q198:T198)</f>
        <v>0</v>
      </c>
      <c r="Q198" s="45"/>
      <c r="R198" s="45"/>
      <c r="S198" s="45"/>
      <c r="T198" s="46"/>
    </row>
    <row r="199" spans="1:20" x14ac:dyDescent="0.2">
      <c r="A199" s="91"/>
      <c r="B199" s="82"/>
      <c r="C199" s="82"/>
      <c r="D199" s="1">
        <v>2022</v>
      </c>
      <c r="E199" s="2">
        <f t="shared" si="10"/>
        <v>0</v>
      </c>
      <c r="F199" s="2">
        <v>0</v>
      </c>
      <c r="G199" s="2">
        <v>0</v>
      </c>
      <c r="H199" s="2">
        <v>0</v>
      </c>
      <c r="I199" s="2">
        <v>0</v>
      </c>
      <c r="J199" s="68"/>
      <c r="K199" s="71"/>
      <c r="L199" s="71"/>
      <c r="M199" s="82"/>
      <c r="O199" s="145"/>
      <c r="P199" s="45">
        <f t="shared" si="11"/>
        <v>0</v>
      </c>
      <c r="Q199" s="45"/>
      <c r="R199" s="45"/>
      <c r="S199" s="45"/>
      <c r="T199" s="46"/>
    </row>
    <row r="200" spans="1:20" x14ac:dyDescent="0.2">
      <c r="A200" s="91"/>
      <c r="B200" s="82"/>
      <c r="C200" s="82"/>
      <c r="D200" s="1">
        <v>2023</v>
      </c>
      <c r="E200" s="2">
        <f t="shared" si="10"/>
        <v>12000</v>
      </c>
      <c r="F200" s="2">
        <v>0</v>
      </c>
      <c r="G200" s="2">
        <v>0</v>
      </c>
      <c r="H200" s="2">
        <v>0</v>
      </c>
      <c r="I200" s="2">
        <v>12000</v>
      </c>
      <c r="J200" s="68"/>
      <c r="K200" s="71"/>
      <c r="L200" s="71"/>
      <c r="M200" s="82"/>
      <c r="O200" s="145"/>
      <c r="P200" s="45">
        <f t="shared" si="11"/>
        <v>0</v>
      </c>
      <c r="Q200" s="45"/>
      <c r="R200" s="45"/>
      <c r="S200" s="45"/>
      <c r="T200" s="46"/>
    </row>
    <row r="201" spans="1:20" x14ac:dyDescent="0.2">
      <c r="A201" s="91"/>
      <c r="B201" s="82"/>
      <c r="C201" s="82"/>
      <c r="D201" s="1">
        <v>2024</v>
      </c>
      <c r="E201" s="2">
        <f t="shared" si="10"/>
        <v>53000</v>
      </c>
      <c r="F201" s="2">
        <v>20000</v>
      </c>
      <c r="G201" s="2">
        <v>30000</v>
      </c>
      <c r="H201" s="2">
        <v>3000</v>
      </c>
      <c r="I201" s="2">
        <v>0</v>
      </c>
      <c r="J201" s="68"/>
      <c r="K201" s="71"/>
      <c r="L201" s="71"/>
      <c r="M201" s="82"/>
      <c r="O201" s="145"/>
      <c r="P201" s="45">
        <f t="shared" si="11"/>
        <v>0</v>
      </c>
      <c r="Q201" s="45"/>
      <c r="R201" s="45"/>
      <c r="S201" s="45"/>
      <c r="T201" s="46"/>
    </row>
    <row r="202" spans="1:20" ht="120.75" customHeight="1" x14ac:dyDescent="0.2">
      <c r="A202" s="92"/>
      <c r="B202" s="83"/>
      <c r="C202" s="83"/>
      <c r="D202" s="1">
        <v>2025</v>
      </c>
      <c r="E202" s="2">
        <f t="shared" si="10"/>
        <v>55000</v>
      </c>
      <c r="F202" s="2">
        <v>25000</v>
      </c>
      <c r="G202" s="2">
        <v>30000</v>
      </c>
      <c r="H202" s="2">
        <v>0</v>
      </c>
      <c r="I202" s="2">
        <v>0</v>
      </c>
      <c r="J202" s="69"/>
      <c r="K202" s="72"/>
      <c r="L202" s="72"/>
      <c r="M202" s="83"/>
      <c r="O202" s="95"/>
      <c r="P202" s="45">
        <f t="shared" si="11"/>
        <v>0</v>
      </c>
      <c r="Q202" s="45"/>
      <c r="R202" s="45"/>
      <c r="S202" s="45"/>
      <c r="T202" s="46"/>
    </row>
    <row r="203" spans="1:20" x14ac:dyDescent="0.2">
      <c r="A203" s="93" t="s">
        <v>85</v>
      </c>
      <c r="B203" s="67" t="s">
        <v>83</v>
      </c>
      <c r="C203" s="70" t="s">
        <v>84</v>
      </c>
      <c r="D203" s="1" t="s">
        <v>3</v>
      </c>
      <c r="E203" s="2">
        <f>SUM(E204:E208)</f>
        <v>60000</v>
      </c>
      <c r="F203" s="2">
        <f>SUM(F204:F208)</f>
        <v>13500</v>
      </c>
      <c r="G203" s="2">
        <f>SUM(G204:G208)</f>
        <v>30000</v>
      </c>
      <c r="H203" s="2">
        <f>SUM(H204:H208)</f>
        <v>1500</v>
      </c>
      <c r="I203" s="2">
        <f>SUM(I204:I208)</f>
        <v>15000</v>
      </c>
      <c r="J203" s="67" t="s">
        <v>142</v>
      </c>
      <c r="K203" s="70" t="s">
        <v>178</v>
      </c>
      <c r="L203" s="70" t="s">
        <v>224</v>
      </c>
      <c r="M203" s="67" t="s">
        <v>227</v>
      </c>
      <c r="O203" s="144" t="s">
        <v>266</v>
      </c>
      <c r="P203" s="45">
        <f t="shared" si="11"/>
        <v>0</v>
      </c>
      <c r="Q203" s="45"/>
      <c r="R203" s="45"/>
      <c r="S203" s="45"/>
      <c r="T203" s="46"/>
    </row>
    <row r="204" spans="1:20" x14ac:dyDescent="0.2">
      <c r="A204" s="91"/>
      <c r="B204" s="82"/>
      <c r="C204" s="82"/>
      <c r="D204" s="1">
        <v>2021</v>
      </c>
      <c r="E204" s="2">
        <f t="shared" si="10"/>
        <v>0</v>
      </c>
      <c r="F204" s="2">
        <v>0</v>
      </c>
      <c r="G204" s="2">
        <v>0</v>
      </c>
      <c r="H204" s="2">
        <v>0</v>
      </c>
      <c r="I204" s="2">
        <v>0</v>
      </c>
      <c r="J204" s="68"/>
      <c r="K204" s="71"/>
      <c r="L204" s="71"/>
      <c r="M204" s="82"/>
      <c r="O204" s="145"/>
      <c r="P204" s="45">
        <f t="shared" si="11"/>
        <v>0</v>
      </c>
      <c r="Q204" s="45"/>
      <c r="R204" s="45"/>
      <c r="S204" s="45"/>
      <c r="T204" s="46"/>
    </row>
    <row r="205" spans="1:20" x14ac:dyDescent="0.2">
      <c r="A205" s="91"/>
      <c r="B205" s="82"/>
      <c r="C205" s="82"/>
      <c r="D205" s="1">
        <v>2022</v>
      </c>
      <c r="E205" s="2">
        <f t="shared" si="10"/>
        <v>0</v>
      </c>
      <c r="F205" s="2">
        <v>0</v>
      </c>
      <c r="G205" s="2">
        <v>0</v>
      </c>
      <c r="H205" s="2">
        <v>0</v>
      </c>
      <c r="I205" s="2">
        <v>0</v>
      </c>
      <c r="J205" s="68"/>
      <c r="K205" s="71"/>
      <c r="L205" s="71"/>
      <c r="M205" s="82"/>
      <c r="O205" s="145"/>
      <c r="P205" s="45">
        <f t="shared" si="11"/>
        <v>0</v>
      </c>
      <c r="Q205" s="45"/>
      <c r="R205" s="45"/>
      <c r="S205" s="45"/>
      <c r="T205" s="46"/>
    </row>
    <row r="206" spans="1:20" x14ac:dyDescent="0.2">
      <c r="A206" s="91"/>
      <c r="B206" s="82"/>
      <c r="C206" s="82"/>
      <c r="D206" s="1">
        <v>2023</v>
      </c>
      <c r="E206" s="2">
        <f t="shared" si="10"/>
        <v>0</v>
      </c>
      <c r="F206" s="2">
        <v>0</v>
      </c>
      <c r="G206" s="2">
        <v>0</v>
      </c>
      <c r="H206" s="2">
        <v>0</v>
      </c>
      <c r="I206" s="2">
        <v>0</v>
      </c>
      <c r="J206" s="68"/>
      <c r="K206" s="71"/>
      <c r="L206" s="71"/>
      <c r="M206" s="82"/>
      <c r="O206" s="145"/>
      <c r="P206" s="45">
        <f t="shared" si="11"/>
        <v>0</v>
      </c>
      <c r="Q206" s="45"/>
      <c r="R206" s="45"/>
      <c r="S206" s="45"/>
      <c r="T206" s="46"/>
    </row>
    <row r="207" spans="1:20" x14ac:dyDescent="0.2">
      <c r="A207" s="91"/>
      <c r="B207" s="82"/>
      <c r="C207" s="82"/>
      <c r="D207" s="1">
        <v>2024</v>
      </c>
      <c r="E207" s="2">
        <f t="shared" si="10"/>
        <v>6000</v>
      </c>
      <c r="F207" s="2">
        <v>0</v>
      </c>
      <c r="G207" s="2">
        <v>0</v>
      </c>
      <c r="H207" s="2">
        <v>0</v>
      </c>
      <c r="I207" s="2">
        <v>6000</v>
      </c>
      <c r="J207" s="68"/>
      <c r="K207" s="71"/>
      <c r="L207" s="71"/>
      <c r="M207" s="82"/>
      <c r="O207" s="145"/>
      <c r="P207" s="45">
        <f t="shared" si="11"/>
        <v>0</v>
      </c>
      <c r="Q207" s="45"/>
      <c r="R207" s="45"/>
      <c r="S207" s="45"/>
      <c r="T207" s="46"/>
    </row>
    <row r="208" spans="1:20" ht="108.75" customHeight="1" x14ac:dyDescent="0.2">
      <c r="A208" s="92"/>
      <c r="B208" s="83"/>
      <c r="C208" s="83"/>
      <c r="D208" s="1">
        <v>2025</v>
      </c>
      <c r="E208" s="2">
        <f t="shared" si="10"/>
        <v>54000</v>
      </c>
      <c r="F208" s="2">
        <v>13500</v>
      </c>
      <c r="G208" s="2">
        <v>30000</v>
      </c>
      <c r="H208" s="2">
        <v>1500</v>
      </c>
      <c r="I208" s="2">
        <v>9000</v>
      </c>
      <c r="J208" s="69"/>
      <c r="K208" s="72"/>
      <c r="L208" s="72"/>
      <c r="M208" s="83"/>
      <c r="O208" s="95"/>
      <c r="P208" s="45">
        <f t="shared" si="11"/>
        <v>0</v>
      </c>
      <c r="Q208" s="45"/>
      <c r="R208" s="45"/>
      <c r="S208" s="45"/>
      <c r="T208" s="46"/>
    </row>
    <row r="209" spans="1:20" x14ac:dyDescent="0.2">
      <c r="A209" s="93" t="s">
        <v>208</v>
      </c>
      <c r="B209" s="94" t="s">
        <v>86</v>
      </c>
      <c r="C209" s="70">
        <v>2021</v>
      </c>
      <c r="D209" s="1" t="s">
        <v>3</v>
      </c>
      <c r="E209" s="2">
        <f>SUM(E210:E214)</f>
        <v>34591.619999999995</v>
      </c>
      <c r="F209" s="2">
        <f>SUM(F210:F214)</f>
        <v>10031.52</v>
      </c>
      <c r="G209" s="2">
        <f>SUM(G210:G214)</f>
        <v>24560.1</v>
      </c>
      <c r="H209" s="2">
        <f>SUM(H210:H214)</f>
        <v>0</v>
      </c>
      <c r="I209" s="2">
        <f>SUM(I210:I214)</f>
        <v>0</v>
      </c>
      <c r="J209" s="67" t="s">
        <v>143</v>
      </c>
      <c r="K209" s="70" t="s">
        <v>138</v>
      </c>
      <c r="L209" s="70" t="s">
        <v>138</v>
      </c>
      <c r="M209" s="67" t="s">
        <v>190</v>
      </c>
      <c r="O209" s="73" t="s">
        <v>291</v>
      </c>
      <c r="P209" s="45"/>
      <c r="Q209" s="45"/>
      <c r="R209" s="45"/>
      <c r="S209" s="45"/>
      <c r="T209" s="46"/>
    </row>
    <row r="210" spans="1:20" x14ac:dyDescent="0.2">
      <c r="A210" s="91"/>
      <c r="B210" s="82"/>
      <c r="C210" s="82"/>
      <c r="D210" s="1">
        <v>2021</v>
      </c>
      <c r="E210" s="2">
        <f>F210+G210+H210+I210</f>
        <v>34591.619999999995</v>
      </c>
      <c r="F210" s="2">
        <v>10031.52</v>
      </c>
      <c r="G210" s="2">
        <v>24560.1</v>
      </c>
      <c r="H210" s="2">
        <v>0</v>
      </c>
      <c r="I210" s="2">
        <v>0</v>
      </c>
      <c r="J210" s="68"/>
      <c r="K210" s="71"/>
      <c r="L210" s="71"/>
      <c r="M210" s="82"/>
      <c r="O210" s="91"/>
      <c r="P210" s="45">
        <f t="shared" si="11"/>
        <v>42818.100000000006</v>
      </c>
      <c r="Q210" s="45">
        <v>17846.7</v>
      </c>
      <c r="R210" s="45">
        <v>24560.1</v>
      </c>
      <c r="S210" s="45">
        <v>411.3</v>
      </c>
      <c r="T210" s="46">
        <v>0</v>
      </c>
    </row>
    <row r="211" spans="1:20" x14ac:dyDescent="0.2">
      <c r="A211" s="91"/>
      <c r="B211" s="82"/>
      <c r="C211" s="82"/>
      <c r="D211" s="1">
        <v>2022</v>
      </c>
      <c r="E211" s="2">
        <f>F211+G211+H211+I211</f>
        <v>0</v>
      </c>
      <c r="F211" s="2">
        <v>0</v>
      </c>
      <c r="G211" s="2">
        <v>0</v>
      </c>
      <c r="H211" s="2">
        <v>0</v>
      </c>
      <c r="I211" s="2">
        <v>0</v>
      </c>
      <c r="J211" s="68"/>
      <c r="K211" s="71"/>
      <c r="L211" s="71"/>
      <c r="M211" s="82"/>
      <c r="O211" s="91"/>
      <c r="P211" s="45">
        <f t="shared" si="11"/>
        <v>0</v>
      </c>
      <c r="Q211" s="45"/>
      <c r="R211" s="45"/>
      <c r="S211" s="45"/>
      <c r="T211" s="46"/>
    </row>
    <row r="212" spans="1:20" x14ac:dyDescent="0.2">
      <c r="A212" s="91"/>
      <c r="B212" s="82"/>
      <c r="C212" s="82"/>
      <c r="D212" s="1">
        <v>2023</v>
      </c>
      <c r="E212" s="2">
        <f>F212+G212+H212+I212</f>
        <v>0</v>
      </c>
      <c r="F212" s="2">
        <v>0</v>
      </c>
      <c r="G212" s="2">
        <v>0</v>
      </c>
      <c r="H212" s="2">
        <v>0</v>
      </c>
      <c r="I212" s="2">
        <v>0</v>
      </c>
      <c r="J212" s="68"/>
      <c r="K212" s="71"/>
      <c r="L212" s="71"/>
      <c r="M212" s="82"/>
      <c r="O212" s="91"/>
      <c r="P212" s="45">
        <f t="shared" si="11"/>
        <v>0</v>
      </c>
      <c r="Q212" s="45"/>
      <c r="R212" s="45"/>
      <c r="S212" s="45"/>
      <c r="T212" s="46"/>
    </row>
    <row r="213" spans="1:20" x14ac:dyDescent="0.2">
      <c r="A213" s="91"/>
      <c r="B213" s="82"/>
      <c r="C213" s="82"/>
      <c r="D213" s="1">
        <v>2024</v>
      </c>
      <c r="E213" s="2">
        <f>F213+G213+H213+I213</f>
        <v>0</v>
      </c>
      <c r="F213" s="2">
        <v>0</v>
      </c>
      <c r="G213" s="2">
        <v>0</v>
      </c>
      <c r="H213" s="2">
        <v>0</v>
      </c>
      <c r="I213" s="2">
        <v>0</v>
      </c>
      <c r="J213" s="68"/>
      <c r="K213" s="71"/>
      <c r="L213" s="71"/>
      <c r="M213" s="82"/>
      <c r="O213" s="91"/>
      <c r="P213" s="45">
        <f t="shared" si="11"/>
        <v>0</v>
      </c>
      <c r="Q213" s="45"/>
      <c r="R213" s="45"/>
      <c r="S213" s="45"/>
      <c r="T213" s="46"/>
    </row>
    <row r="214" spans="1:20" ht="104.25" customHeight="1" x14ac:dyDescent="0.2">
      <c r="A214" s="92"/>
      <c r="B214" s="83"/>
      <c r="C214" s="83"/>
      <c r="D214" s="1">
        <v>2025</v>
      </c>
      <c r="E214" s="2">
        <f>F214+G214+H214+I214</f>
        <v>0</v>
      </c>
      <c r="F214" s="2">
        <v>0</v>
      </c>
      <c r="G214" s="2">
        <v>0</v>
      </c>
      <c r="H214" s="2">
        <v>0</v>
      </c>
      <c r="I214" s="2">
        <v>0</v>
      </c>
      <c r="J214" s="69"/>
      <c r="K214" s="72"/>
      <c r="L214" s="72"/>
      <c r="M214" s="83"/>
      <c r="O214" s="92"/>
      <c r="P214" s="45">
        <f t="shared" si="11"/>
        <v>0</v>
      </c>
      <c r="Q214" s="45"/>
      <c r="R214" s="45"/>
      <c r="S214" s="45"/>
      <c r="T214" s="46"/>
    </row>
    <row r="215" spans="1:20" x14ac:dyDescent="0.2">
      <c r="A215" s="5" t="s">
        <v>87</v>
      </c>
      <c r="B215" s="79" t="s">
        <v>88</v>
      </c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1"/>
      <c r="P215" s="64"/>
      <c r="Q215" s="65"/>
      <c r="R215" s="65"/>
      <c r="S215" s="65"/>
      <c r="T215" s="66"/>
    </row>
    <row r="216" spans="1:20" x14ac:dyDescent="0.2">
      <c r="A216" s="90" t="s">
        <v>89</v>
      </c>
      <c r="B216" s="67" t="s">
        <v>90</v>
      </c>
      <c r="C216" s="70" t="s">
        <v>69</v>
      </c>
      <c r="D216" s="1" t="s">
        <v>3</v>
      </c>
      <c r="E216" s="2">
        <f>SUM(E217:E221)</f>
        <v>15000</v>
      </c>
      <c r="F216" s="2">
        <f>SUM(F217:F221)</f>
        <v>0</v>
      </c>
      <c r="G216" s="2">
        <f>SUM(G217:G221)</f>
        <v>0</v>
      </c>
      <c r="H216" s="2">
        <f>SUM(H217:H221)</f>
        <v>0</v>
      </c>
      <c r="I216" s="2">
        <f>SUM(I217:I221)</f>
        <v>15000</v>
      </c>
      <c r="J216" s="67" t="s">
        <v>91</v>
      </c>
      <c r="K216" s="70" t="s">
        <v>171</v>
      </c>
      <c r="L216" s="70" t="s">
        <v>138</v>
      </c>
      <c r="M216" s="67" t="s">
        <v>151</v>
      </c>
      <c r="O216" s="144" t="s">
        <v>273</v>
      </c>
      <c r="P216" s="45">
        <f t="shared" si="11"/>
        <v>0</v>
      </c>
      <c r="Q216" s="45"/>
      <c r="R216" s="45"/>
      <c r="S216" s="45"/>
      <c r="T216" s="46"/>
    </row>
    <row r="217" spans="1:20" x14ac:dyDescent="0.2">
      <c r="A217" s="91"/>
      <c r="B217" s="82"/>
      <c r="C217" s="82"/>
      <c r="D217" s="1">
        <v>2021</v>
      </c>
      <c r="E217" s="2">
        <f t="shared" ref="E217:E233" si="12">SUM(F217:I217)</f>
        <v>7500</v>
      </c>
      <c r="F217" s="2">
        <v>0</v>
      </c>
      <c r="G217" s="2">
        <v>0</v>
      </c>
      <c r="H217" s="2">
        <v>0</v>
      </c>
      <c r="I217" s="2">
        <v>7500</v>
      </c>
      <c r="J217" s="68"/>
      <c r="K217" s="71"/>
      <c r="L217" s="71"/>
      <c r="M217" s="82"/>
      <c r="O217" s="145"/>
      <c r="P217" s="45">
        <f t="shared" si="11"/>
        <v>0</v>
      </c>
      <c r="Q217" s="45"/>
      <c r="R217" s="45"/>
      <c r="S217" s="45"/>
      <c r="T217" s="46"/>
    </row>
    <row r="218" spans="1:20" x14ac:dyDescent="0.2">
      <c r="A218" s="91"/>
      <c r="B218" s="82"/>
      <c r="C218" s="82"/>
      <c r="D218" s="1">
        <v>2022</v>
      </c>
      <c r="E218" s="2">
        <f t="shared" si="12"/>
        <v>7500</v>
      </c>
      <c r="F218" s="2">
        <v>0</v>
      </c>
      <c r="G218" s="2">
        <v>0</v>
      </c>
      <c r="H218" s="2">
        <v>0</v>
      </c>
      <c r="I218" s="2">
        <v>7500</v>
      </c>
      <c r="J218" s="68"/>
      <c r="K218" s="71"/>
      <c r="L218" s="71"/>
      <c r="M218" s="82"/>
      <c r="O218" s="145"/>
      <c r="P218" s="45">
        <f t="shared" si="11"/>
        <v>0</v>
      </c>
      <c r="Q218" s="45"/>
      <c r="R218" s="45"/>
      <c r="S218" s="45"/>
      <c r="T218" s="46"/>
    </row>
    <row r="219" spans="1:20" x14ac:dyDescent="0.2">
      <c r="A219" s="91"/>
      <c r="B219" s="82"/>
      <c r="C219" s="82"/>
      <c r="D219" s="1">
        <v>2023</v>
      </c>
      <c r="E219" s="2">
        <f t="shared" si="12"/>
        <v>0</v>
      </c>
      <c r="F219" s="2">
        <v>0</v>
      </c>
      <c r="G219" s="2">
        <v>0</v>
      </c>
      <c r="H219" s="2">
        <v>0</v>
      </c>
      <c r="I219" s="2">
        <v>0</v>
      </c>
      <c r="J219" s="68"/>
      <c r="K219" s="71"/>
      <c r="L219" s="71"/>
      <c r="M219" s="82"/>
      <c r="O219" s="145"/>
      <c r="P219" s="45">
        <f t="shared" si="11"/>
        <v>0</v>
      </c>
      <c r="Q219" s="45"/>
      <c r="R219" s="45"/>
      <c r="S219" s="45"/>
      <c r="T219" s="46"/>
    </row>
    <row r="220" spans="1:20" x14ac:dyDescent="0.2">
      <c r="A220" s="91"/>
      <c r="B220" s="82"/>
      <c r="C220" s="82"/>
      <c r="D220" s="1">
        <v>2024</v>
      </c>
      <c r="E220" s="2">
        <f t="shared" si="12"/>
        <v>0</v>
      </c>
      <c r="F220" s="2">
        <v>0</v>
      </c>
      <c r="G220" s="2">
        <v>0</v>
      </c>
      <c r="H220" s="2">
        <v>0</v>
      </c>
      <c r="I220" s="2">
        <v>0</v>
      </c>
      <c r="J220" s="68"/>
      <c r="K220" s="71"/>
      <c r="L220" s="71"/>
      <c r="M220" s="82"/>
      <c r="O220" s="145"/>
      <c r="P220" s="45">
        <f t="shared" si="11"/>
        <v>0</v>
      </c>
      <c r="Q220" s="45"/>
      <c r="R220" s="45"/>
      <c r="S220" s="45"/>
      <c r="T220" s="46"/>
    </row>
    <row r="221" spans="1:20" ht="111.75" customHeight="1" x14ac:dyDescent="0.2">
      <c r="A221" s="92"/>
      <c r="B221" s="83"/>
      <c r="C221" s="83"/>
      <c r="D221" s="1">
        <v>2025</v>
      </c>
      <c r="E221" s="2">
        <f t="shared" si="12"/>
        <v>0</v>
      </c>
      <c r="F221" s="2">
        <v>0</v>
      </c>
      <c r="G221" s="2">
        <v>0</v>
      </c>
      <c r="H221" s="2">
        <v>0</v>
      </c>
      <c r="I221" s="2">
        <v>0</v>
      </c>
      <c r="J221" s="69"/>
      <c r="K221" s="72"/>
      <c r="L221" s="72"/>
      <c r="M221" s="83"/>
      <c r="O221" s="95"/>
      <c r="P221" s="45">
        <f t="shared" si="11"/>
        <v>0</v>
      </c>
      <c r="Q221" s="45"/>
      <c r="R221" s="45"/>
      <c r="S221" s="45"/>
      <c r="T221" s="46"/>
    </row>
    <row r="222" spans="1:20" x14ac:dyDescent="0.2">
      <c r="A222" s="90" t="s">
        <v>92</v>
      </c>
      <c r="B222" s="67" t="s">
        <v>93</v>
      </c>
      <c r="C222" s="70" t="s">
        <v>94</v>
      </c>
      <c r="D222" s="1" t="s">
        <v>3</v>
      </c>
      <c r="E222" s="2">
        <f>SUM(E223:E227)</f>
        <v>15000</v>
      </c>
      <c r="F222" s="2">
        <f>SUM(F223:F227)</f>
        <v>0</v>
      </c>
      <c r="G222" s="2">
        <f>SUM(G223:G227)</f>
        <v>0</v>
      </c>
      <c r="H222" s="2">
        <f>SUM(H223:H227)</f>
        <v>0</v>
      </c>
      <c r="I222" s="2">
        <f>SUM(I223:I227)</f>
        <v>15000</v>
      </c>
      <c r="J222" s="67" t="s">
        <v>144</v>
      </c>
      <c r="K222" s="70" t="s">
        <v>171</v>
      </c>
      <c r="L222" s="70" t="s">
        <v>138</v>
      </c>
      <c r="M222" s="67" t="s">
        <v>151</v>
      </c>
      <c r="O222" s="144" t="s">
        <v>274</v>
      </c>
      <c r="P222" s="45">
        <f t="shared" si="11"/>
        <v>0</v>
      </c>
      <c r="Q222" s="45"/>
      <c r="R222" s="45"/>
      <c r="S222" s="45"/>
      <c r="T222" s="46"/>
    </row>
    <row r="223" spans="1:20" x14ac:dyDescent="0.2">
      <c r="A223" s="91"/>
      <c r="B223" s="82"/>
      <c r="C223" s="82"/>
      <c r="D223" s="1">
        <v>2021</v>
      </c>
      <c r="E223" s="2">
        <f t="shared" si="12"/>
        <v>0</v>
      </c>
      <c r="F223" s="2">
        <v>0</v>
      </c>
      <c r="G223" s="2">
        <v>0</v>
      </c>
      <c r="H223" s="2">
        <v>0</v>
      </c>
      <c r="I223" s="2">
        <v>0</v>
      </c>
      <c r="J223" s="68"/>
      <c r="K223" s="71"/>
      <c r="L223" s="71"/>
      <c r="M223" s="82"/>
      <c r="O223" s="145"/>
      <c r="P223" s="45">
        <f t="shared" si="11"/>
        <v>0</v>
      </c>
      <c r="Q223" s="45"/>
      <c r="R223" s="45"/>
      <c r="S223" s="45"/>
      <c r="T223" s="46"/>
    </row>
    <row r="224" spans="1:20" x14ac:dyDescent="0.2">
      <c r="A224" s="91"/>
      <c r="B224" s="82"/>
      <c r="C224" s="82"/>
      <c r="D224" s="1">
        <v>2022</v>
      </c>
      <c r="E224" s="2">
        <f t="shared" si="12"/>
        <v>0</v>
      </c>
      <c r="F224" s="2">
        <v>0</v>
      </c>
      <c r="G224" s="2">
        <v>0</v>
      </c>
      <c r="H224" s="2">
        <v>0</v>
      </c>
      <c r="I224" s="2">
        <v>0</v>
      </c>
      <c r="J224" s="68"/>
      <c r="K224" s="71"/>
      <c r="L224" s="71"/>
      <c r="M224" s="82"/>
      <c r="O224" s="145"/>
      <c r="P224" s="45">
        <f t="shared" si="11"/>
        <v>0</v>
      </c>
      <c r="Q224" s="45"/>
      <c r="R224" s="45"/>
      <c r="S224" s="45"/>
      <c r="T224" s="46"/>
    </row>
    <row r="225" spans="1:20" x14ac:dyDescent="0.2">
      <c r="A225" s="91"/>
      <c r="B225" s="82"/>
      <c r="C225" s="82"/>
      <c r="D225" s="1">
        <v>2023</v>
      </c>
      <c r="E225" s="2">
        <f t="shared" si="12"/>
        <v>7500</v>
      </c>
      <c r="F225" s="2">
        <v>0</v>
      </c>
      <c r="G225" s="2">
        <v>0</v>
      </c>
      <c r="H225" s="2">
        <v>0</v>
      </c>
      <c r="I225" s="2">
        <v>7500</v>
      </c>
      <c r="J225" s="68"/>
      <c r="K225" s="71"/>
      <c r="L225" s="71"/>
      <c r="M225" s="82"/>
      <c r="O225" s="145"/>
      <c r="P225" s="45">
        <f t="shared" si="11"/>
        <v>0</v>
      </c>
      <c r="Q225" s="45"/>
      <c r="R225" s="45"/>
      <c r="S225" s="45"/>
      <c r="T225" s="46"/>
    </row>
    <row r="226" spans="1:20" x14ac:dyDescent="0.2">
      <c r="A226" s="91"/>
      <c r="B226" s="82"/>
      <c r="C226" s="82"/>
      <c r="D226" s="1">
        <v>2024</v>
      </c>
      <c r="E226" s="2">
        <f t="shared" si="12"/>
        <v>7500</v>
      </c>
      <c r="F226" s="2">
        <v>0</v>
      </c>
      <c r="G226" s="2">
        <v>0</v>
      </c>
      <c r="H226" s="2">
        <v>0</v>
      </c>
      <c r="I226" s="2">
        <v>7500</v>
      </c>
      <c r="J226" s="68"/>
      <c r="K226" s="71"/>
      <c r="L226" s="71"/>
      <c r="M226" s="82"/>
      <c r="O226" s="145"/>
      <c r="P226" s="45">
        <f t="shared" si="11"/>
        <v>0</v>
      </c>
      <c r="Q226" s="45"/>
      <c r="R226" s="45"/>
      <c r="S226" s="45"/>
      <c r="T226" s="46"/>
    </row>
    <row r="227" spans="1:20" ht="118.5" customHeight="1" x14ac:dyDescent="0.2">
      <c r="A227" s="92"/>
      <c r="B227" s="83"/>
      <c r="C227" s="83"/>
      <c r="D227" s="1">
        <v>2025</v>
      </c>
      <c r="E227" s="2">
        <f t="shared" si="12"/>
        <v>0</v>
      </c>
      <c r="F227" s="2">
        <v>0</v>
      </c>
      <c r="G227" s="2">
        <v>0</v>
      </c>
      <c r="H227" s="2">
        <v>0</v>
      </c>
      <c r="I227" s="2">
        <v>0</v>
      </c>
      <c r="J227" s="69"/>
      <c r="K227" s="72"/>
      <c r="L227" s="72"/>
      <c r="M227" s="83"/>
      <c r="O227" s="95"/>
      <c r="P227" s="45">
        <f t="shared" si="11"/>
        <v>0</v>
      </c>
      <c r="Q227" s="45"/>
      <c r="R227" s="45"/>
      <c r="S227" s="45"/>
      <c r="T227" s="46"/>
    </row>
    <row r="228" spans="1:20" x14ac:dyDescent="0.2">
      <c r="A228" s="90" t="s">
        <v>95</v>
      </c>
      <c r="B228" s="67" t="s">
        <v>96</v>
      </c>
      <c r="C228" s="70" t="s">
        <v>97</v>
      </c>
      <c r="D228" s="1" t="s">
        <v>3</v>
      </c>
      <c r="E228" s="2">
        <f>SUM(E229:E233)</f>
        <v>160000</v>
      </c>
      <c r="F228" s="2">
        <f>SUM(F229:F233)</f>
        <v>0</v>
      </c>
      <c r="G228" s="2">
        <f>SUM(G229:G233)</f>
        <v>0</v>
      </c>
      <c r="H228" s="2">
        <f>SUM(H229:H233)</f>
        <v>0</v>
      </c>
      <c r="I228" s="2">
        <f>SUM(I229:I233)</f>
        <v>160000</v>
      </c>
      <c r="J228" s="67" t="s">
        <v>98</v>
      </c>
      <c r="K228" s="70" t="s">
        <v>171</v>
      </c>
      <c r="L228" s="70" t="s">
        <v>138</v>
      </c>
      <c r="M228" s="67" t="s">
        <v>152</v>
      </c>
      <c r="O228" s="144" t="s">
        <v>283</v>
      </c>
      <c r="P228" s="45"/>
      <c r="Q228" s="45"/>
      <c r="R228" s="45"/>
      <c r="S228" s="45"/>
      <c r="T228" s="46"/>
    </row>
    <row r="229" spans="1:20" x14ac:dyDescent="0.2">
      <c r="A229" s="91"/>
      <c r="B229" s="82"/>
      <c r="C229" s="82"/>
      <c r="D229" s="1">
        <v>2021</v>
      </c>
      <c r="E229" s="2">
        <f t="shared" si="12"/>
        <v>40000</v>
      </c>
      <c r="F229" s="2">
        <v>0</v>
      </c>
      <c r="G229" s="2">
        <v>0</v>
      </c>
      <c r="H229" s="2">
        <v>0</v>
      </c>
      <c r="I229" s="2">
        <v>40000</v>
      </c>
      <c r="J229" s="68"/>
      <c r="K229" s="71"/>
      <c r="L229" s="71"/>
      <c r="M229" s="82"/>
      <c r="O229" s="110"/>
      <c r="P229" s="45">
        <f t="shared" si="11"/>
        <v>38200</v>
      </c>
      <c r="Q229" s="45">
        <v>0</v>
      </c>
      <c r="R229" s="45">
        <v>0</v>
      </c>
      <c r="S229" s="45">
        <v>0</v>
      </c>
      <c r="T229" s="46">
        <v>38200</v>
      </c>
    </row>
    <row r="230" spans="1:20" x14ac:dyDescent="0.2">
      <c r="A230" s="91"/>
      <c r="B230" s="82"/>
      <c r="C230" s="82"/>
      <c r="D230" s="1">
        <v>2022</v>
      </c>
      <c r="E230" s="2">
        <f t="shared" si="12"/>
        <v>40000</v>
      </c>
      <c r="F230" s="2">
        <v>0</v>
      </c>
      <c r="G230" s="2">
        <v>0</v>
      </c>
      <c r="H230" s="2">
        <v>0</v>
      </c>
      <c r="I230" s="2">
        <v>40000</v>
      </c>
      <c r="J230" s="68"/>
      <c r="K230" s="71"/>
      <c r="L230" s="71"/>
      <c r="M230" s="82"/>
      <c r="O230" s="110"/>
      <c r="P230" s="45">
        <f t="shared" si="11"/>
        <v>0</v>
      </c>
      <c r="Q230" s="45"/>
      <c r="R230" s="45"/>
      <c r="S230" s="45"/>
      <c r="T230" s="46"/>
    </row>
    <row r="231" spans="1:20" x14ac:dyDescent="0.2">
      <c r="A231" s="91"/>
      <c r="B231" s="82"/>
      <c r="C231" s="82"/>
      <c r="D231" s="1">
        <v>2023</v>
      </c>
      <c r="E231" s="2">
        <f t="shared" si="12"/>
        <v>40000</v>
      </c>
      <c r="F231" s="2">
        <v>0</v>
      </c>
      <c r="G231" s="2">
        <v>0</v>
      </c>
      <c r="H231" s="2">
        <v>0</v>
      </c>
      <c r="I231" s="2">
        <v>40000</v>
      </c>
      <c r="J231" s="68"/>
      <c r="K231" s="71"/>
      <c r="L231" s="71"/>
      <c r="M231" s="82"/>
      <c r="O231" s="110"/>
      <c r="P231" s="45">
        <f t="shared" si="11"/>
        <v>0</v>
      </c>
      <c r="Q231" s="45"/>
      <c r="R231" s="45"/>
      <c r="S231" s="45"/>
      <c r="T231" s="46"/>
    </row>
    <row r="232" spans="1:20" x14ac:dyDescent="0.2">
      <c r="A232" s="91"/>
      <c r="B232" s="82"/>
      <c r="C232" s="82"/>
      <c r="D232" s="1">
        <v>2024</v>
      </c>
      <c r="E232" s="2">
        <f t="shared" si="12"/>
        <v>40000</v>
      </c>
      <c r="F232" s="2">
        <v>0</v>
      </c>
      <c r="G232" s="2">
        <v>0</v>
      </c>
      <c r="H232" s="2">
        <v>0</v>
      </c>
      <c r="I232" s="2">
        <v>40000</v>
      </c>
      <c r="J232" s="68"/>
      <c r="K232" s="71"/>
      <c r="L232" s="71"/>
      <c r="M232" s="82"/>
      <c r="O232" s="110"/>
      <c r="P232" s="45">
        <f t="shared" si="11"/>
        <v>0</v>
      </c>
      <c r="Q232" s="45"/>
      <c r="R232" s="45"/>
      <c r="S232" s="45"/>
      <c r="T232" s="46"/>
    </row>
    <row r="233" spans="1:20" ht="180" customHeight="1" x14ac:dyDescent="0.2">
      <c r="A233" s="92"/>
      <c r="B233" s="83"/>
      <c r="C233" s="83"/>
      <c r="D233" s="1">
        <v>2025</v>
      </c>
      <c r="E233" s="2">
        <f t="shared" si="12"/>
        <v>0</v>
      </c>
      <c r="F233" s="2">
        <v>0</v>
      </c>
      <c r="G233" s="2">
        <v>0</v>
      </c>
      <c r="H233" s="2">
        <v>0</v>
      </c>
      <c r="I233" s="2">
        <v>0</v>
      </c>
      <c r="J233" s="69"/>
      <c r="K233" s="72"/>
      <c r="L233" s="72"/>
      <c r="M233" s="83"/>
      <c r="O233" s="134"/>
      <c r="P233" s="45">
        <f t="shared" si="11"/>
        <v>0</v>
      </c>
      <c r="Q233" s="45"/>
      <c r="R233" s="45"/>
      <c r="S233" s="45"/>
      <c r="T233" s="46"/>
    </row>
    <row r="234" spans="1:20" x14ac:dyDescent="0.2">
      <c r="A234" s="90" t="s">
        <v>99</v>
      </c>
      <c r="B234" s="88" t="s">
        <v>100</v>
      </c>
      <c r="C234" s="70">
        <v>2021</v>
      </c>
      <c r="D234" s="1" t="s">
        <v>3</v>
      </c>
      <c r="E234" s="2">
        <f>SUM(E235:E239)</f>
        <v>52333</v>
      </c>
      <c r="F234" s="2">
        <f>SUM(F235:F239)</f>
        <v>15176.6</v>
      </c>
      <c r="G234" s="2">
        <f>SUM(G235:G239)</f>
        <v>37156.400000000001</v>
      </c>
      <c r="H234" s="2">
        <f>SUM(H235:H239)</f>
        <v>0</v>
      </c>
      <c r="I234" s="2">
        <f>SUM(I235:I239)</f>
        <v>0</v>
      </c>
      <c r="J234" s="73" t="s">
        <v>145</v>
      </c>
      <c r="K234" s="70" t="s">
        <v>138</v>
      </c>
      <c r="L234" s="70" t="s">
        <v>138</v>
      </c>
      <c r="M234" s="67" t="s">
        <v>190</v>
      </c>
      <c r="O234" s="73" t="s">
        <v>301</v>
      </c>
      <c r="P234" s="45"/>
      <c r="Q234" s="45"/>
      <c r="R234" s="45"/>
      <c r="S234" s="45"/>
      <c r="T234" s="45"/>
    </row>
    <row r="235" spans="1:20" x14ac:dyDescent="0.2">
      <c r="A235" s="91"/>
      <c r="B235" s="82"/>
      <c r="C235" s="82"/>
      <c r="D235" s="1">
        <v>2021</v>
      </c>
      <c r="E235" s="2">
        <f>F235+G235+H235+I235</f>
        <v>52333</v>
      </c>
      <c r="F235" s="2">
        <v>15176.6</v>
      </c>
      <c r="G235" s="2">
        <v>37156.400000000001</v>
      </c>
      <c r="H235" s="2">
        <v>0</v>
      </c>
      <c r="I235" s="2">
        <v>0</v>
      </c>
      <c r="J235" s="68"/>
      <c r="K235" s="71"/>
      <c r="L235" s="71"/>
      <c r="M235" s="82"/>
      <c r="O235" s="91"/>
      <c r="P235" s="45">
        <f t="shared" si="11"/>
        <v>35522.535000000003</v>
      </c>
      <c r="Q235" s="45">
        <v>10301.535</v>
      </c>
      <c r="R235" s="45">
        <v>25221</v>
      </c>
      <c r="S235" s="45">
        <v>0</v>
      </c>
      <c r="T235" s="46">
        <v>0</v>
      </c>
    </row>
    <row r="236" spans="1:20" x14ac:dyDescent="0.2">
      <c r="A236" s="91"/>
      <c r="B236" s="82"/>
      <c r="C236" s="82"/>
      <c r="D236" s="1">
        <v>2022</v>
      </c>
      <c r="E236" s="2">
        <f>F236+G236+H236+I236</f>
        <v>0</v>
      </c>
      <c r="F236" s="2">
        <v>0</v>
      </c>
      <c r="G236" s="2">
        <v>0</v>
      </c>
      <c r="H236" s="2">
        <v>0</v>
      </c>
      <c r="I236" s="2">
        <v>0</v>
      </c>
      <c r="J236" s="68"/>
      <c r="K236" s="71"/>
      <c r="L236" s="71"/>
      <c r="M236" s="82"/>
      <c r="O236" s="91"/>
      <c r="P236" s="45">
        <f t="shared" si="11"/>
        <v>0</v>
      </c>
      <c r="Q236" s="45"/>
      <c r="R236" s="45"/>
      <c r="S236" s="45"/>
      <c r="T236" s="46"/>
    </row>
    <row r="237" spans="1:20" x14ac:dyDescent="0.2">
      <c r="A237" s="91"/>
      <c r="B237" s="82"/>
      <c r="C237" s="82"/>
      <c r="D237" s="1">
        <v>2023</v>
      </c>
      <c r="E237" s="2">
        <f>F237+G237+H237+I237</f>
        <v>0</v>
      </c>
      <c r="F237" s="2">
        <v>0</v>
      </c>
      <c r="G237" s="2">
        <v>0</v>
      </c>
      <c r="H237" s="2">
        <v>0</v>
      </c>
      <c r="I237" s="2">
        <v>0</v>
      </c>
      <c r="J237" s="68"/>
      <c r="K237" s="71"/>
      <c r="L237" s="71"/>
      <c r="M237" s="82"/>
      <c r="O237" s="91"/>
      <c r="P237" s="45">
        <f t="shared" si="11"/>
        <v>0</v>
      </c>
      <c r="Q237" s="45"/>
      <c r="R237" s="45"/>
      <c r="S237" s="45"/>
      <c r="T237" s="46"/>
    </row>
    <row r="238" spans="1:20" x14ac:dyDescent="0.2">
      <c r="A238" s="91"/>
      <c r="B238" s="82"/>
      <c r="C238" s="82"/>
      <c r="D238" s="1">
        <v>2024</v>
      </c>
      <c r="E238" s="2">
        <f>F238+G238+H238+I238</f>
        <v>0</v>
      </c>
      <c r="F238" s="2">
        <v>0</v>
      </c>
      <c r="G238" s="2">
        <v>0</v>
      </c>
      <c r="H238" s="2">
        <v>0</v>
      </c>
      <c r="I238" s="2">
        <v>0</v>
      </c>
      <c r="J238" s="68"/>
      <c r="K238" s="71"/>
      <c r="L238" s="71"/>
      <c r="M238" s="82"/>
      <c r="O238" s="91"/>
      <c r="P238" s="45">
        <f t="shared" si="11"/>
        <v>0</v>
      </c>
      <c r="Q238" s="45"/>
      <c r="R238" s="45"/>
      <c r="S238" s="45"/>
      <c r="T238" s="46"/>
    </row>
    <row r="239" spans="1:20" ht="128.25" customHeight="1" x14ac:dyDescent="0.2">
      <c r="A239" s="92"/>
      <c r="B239" s="83"/>
      <c r="C239" s="83"/>
      <c r="D239" s="1">
        <v>2025</v>
      </c>
      <c r="E239" s="2">
        <f>F239+G239+H239+I239</f>
        <v>0</v>
      </c>
      <c r="F239" s="2">
        <v>0</v>
      </c>
      <c r="G239" s="2">
        <v>0</v>
      </c>
      <c r="H239" s="2">
        <v>0</v>
      </c>
      <c r="I239" s="2">
        <v>0</v>
      </c>
      <c r="J239" s="69"/>
      <c r="K239" s="72"/>
      <c r="L239" s="72"/>
      <c r="M239" s="83"/>
      <c r="O239" s="92"/>
      <c r="P239" s="45">
        <f t="shared" si="11"/>
        <v>0</v>
      </c>
      <c r="Q239" s="45"/>
      <c r="R239" s="45"/>
      <c r="S239" s="45"/>
      <c r="T239" s="46"/>
    </row>
    <row r="240" spans="1:20" x14ac:dyDescent="0.2">
      <c r="A240" s="90" t="s">
        <v>101</v>
      </c>
      <c r="B240" s="88" t="s">
        <v>195</v>
      </c>
      <c r="C240" s="70">
        <v>2021</v>
      </c>
      <c r="D240" s="1" t="s">
        <v>3</v>
      </c>
      <c r="E240" s="2">
        <f>SUM(E241:E245)</f>
        <v>52170.880000000005</v>
      </c>
      <c r="F240" s="2">
        <f>SUM(F241:F245)</f>
        <v>15129.58</v>
      </c>
      <c r="G240" s="2">
        <f>SUM(G241:G245)</f>
        <v>37041.300000000003</v>
      </c>
      <c r="H240" s="2">
        <f>SUM(H241:H245)</f>
        <v>0</v>
      </c>
      <c r="I240" s="2">
        <f>SUM(I241:I245)</f>
        <v>0</v>
      </c>
      <c r="J240" s="67" t="s">
        <v>205</v>
      </c>
      <c r="K240" s="70" t="s">
        <v>138</v>
      </c>
      <c r="L240" s="70" t="s">
        <v>138</v>
      </c>
      <c r="M240" s="67" t="s">
        <v>196</v>
      </c>
      <c r="O240" s="73" t="s">
        <v>275</v>
      </c>
      <c r="P240" s="45">
        <f t="shared" si="11"/>
        <v>0</v>
      </c>
      <c r="Q240" s="45"/>
      <c r="R240" s="45"/>
      <c r="S240" s="45"/>
      <c r="T240" s="46"/>
    </row>
    <row r="241" spans="1:20" x14ac:dyDescent="0.2">
      <c r="A241" s="91"/>
      <c r="B241" s="82"/>
      <c r="C241" s="82"/>
      <c r="D241" s="1">
        <v>2021</v>
      </c>
      <c r="E241" s="2">
        <f>F241+G241+H241+I241</f>
        <v>52170.880000000005</v>
      </c>
      <c r="F241" s="2">
        <v>15129.58</v>
      </c>
      <c r="G241" s="2">
        <v>37041.300000000003</v>
      </c>
      <c r="H241" s="2">
        <v>0</v>
      </c>
      <c r="I241" s="2">
        <v>0</v>
      </c>
      <c r="J241" s="68"/>
      <c r="K241" s="71"/>
      <c r="L241" s="71"/>
      <c r="M241" s="82"/>
      <c r="O241" s="91"/>
      <c r="P241" s="45">
        <f t="shared" si="11"/>
        <v>0</v>
      </c>
      <c r="Q241" s="45"/>
      <c r="R241" s="45"/>
      <c r="S241" s="45"/>
      <c r="T241" s="46"/>
    </row>
    <row r="242" spans="1:20" x14ac:dyDescent="0.2">
      <c r="A242" s="91"/>
      <c r="B242" s="82"/>
      <c r="C242" s="82"/>
      <c r="D242" s="1">
        <v>2022</v>
      </c>
      <c r="E242" s="2">
        <f>F242+G242+H242+I242</f>
        <v>0</v>
      </c>
      <c r="F242" s="2">
        <v>0</v>
      </c>
      <c r="G242" s="2">
        <v>0</v>
      </c>
      <c r="H242" s="2">
        <v>0</v>
      </c>
      <c r="I242" s="2">
        <v>0</v>
      </c>
      <c r="J242" s="68"/>
      <c r="K242" s="71"/>
      <c r="L242" s="71"/>
      <c r="M242" s="82"/>
      <c r="O242" s="91"/>
      <c r="P242" s="45">
        <f t="shared" si="11"/>
        <v>0</v>
      </c>
      <c r="Q242" s="45"/>
      <c r="R242" s="45"/>
      <c r="S242" s="45"/>
      <c r="T242" s="46"/>
    </row>
    <row r="243" spans="1:20" x14ac:dyDescent="0.2">
      <c r="A243" s="91"/>
      <c r="B243" s="82"/>
      <c r="C243" s="82"/>
      <c r="D243" s="1">
        <v>2023</v>
      </c>
      <c r="E243" s="2">
        <f>F243+G243+H243+I243</f>
        <v>0</v>
      </c>
      <c r="F243" s="2">
        <v>0</v>
      </c>
      <c r="G243" s="2">
        <v>0</v>
      </c>
      <c r="H243" s="2">
        <v>0</v>
      </c>
      <c r="I243" s="2">
        <v>0</v>
      </c>
      <c r="J243" s="68"/>
      <c r="K243" s="71"/>
      <c r="L243" s="71"/>
      <c r="M243" s="82"/>
      <c r="O243" s="91"/>
      <c r="P243" s="45">
        <f t="shared" si="11"/>
        <v>0</v>
      </c>
      <c r="Q243" s="45"/>
      <c r="R243" s="45"/>
      <c r="S243" s="45"/>
      <c r="T243" s="46"/>
    </row>
    <row r="244" spans="1:20" x14ac:dyDescent="0.2">
      <c r="A244" s="91"/>
      <c r="B244" s="82"/>
      <c r="C244" s="82"/>
      <c r="D244" s="1">
        <v>2024</v>
      </c>
      <c r="E244" s="2">
        <f>F244+G244+H244+I244</f>
        <v>0</v>
      </c>
      <c r="F244" s="2">
        <v>0</v>
      </c>
      <c r="G244" s="2">
        <v>0</v>
      </c>
      <c r="H244" s="2">
        <v>0</v>
      </c>
      <c r="I244" s="2">
        <v>0</v>
      </c>
      <c r="J244" s="68"/>
      <c r="K244" s="71"/>
      <c r="L244" s="71"/>
      <c r="M244" s="82"/>
      <c r="O244" s="91"/>
      <c r="P244" s="45">
        <f t="shared" si="11"/>
        <v>0</v>
      </c>
      <c r="Q244" s="45"/>
      <c r="R244" s="45"/>
      <c r="S244" s="45"/>
      <c r="T244" s="46"/>
    </row>
    <row r="245" spans="1:20" ht="52.5" customHeight="1" x14ac:dyDescent="0.2">
      <c r="A245" s="92"/>
      <c r="B245" s="83"/>
      <c r="C245" s="83"/>
      <c r="D245" s="1">
        <v>2025</v>
      </c>
      <c r="E245" s="2">
        <f>F245+G245+H245+I245</f>
        <v>0</v>
      </c>
      <c r="F245" s="2">
        <v>0</v>
      </c>
      <c r="G245" s="2">
        <v>0</v>
      </c>
      <c r="H245" s="2">
        <v>0</v>
      </c>
      <c r="I245" s="2">
        <v>0</v>
      </c>
      <c r="J245" s="69"/>
      <c r="K245" s="72"/>
      <c r="L245" s="72"/>
      <c r="M245" s="83"/>
      <c r="O245" s="92"/>
      <c r="P245" s="45">
        <f t="shared" si="11"/>
        <v>0</v>
      </c>
      <c r="Q245" s="45"/>
      <c r="R245" s="45"/>
      <c r="S245" s="45"/>
      <c r="T245" s="46"/>
    </row>
    <row r="246" spans="1:20" x14ac:dyDescent="0.2">
      <c r="A246" s="90" t="s">
        <v>102</v>
      </c>
      <c r="B246" s="94" t="s">
        <v>103</v>
      </c>
      <c r="C246" s="70" t="s">
        <v>104</v>
      </c>
      <c r="D246" s="1" t="s">
        <v>3</v>
      </c>
      <c r="E246" s="2">
        <f>SUM(E247:E251)</f>
        <v>498000</v>
      </c>
      <c r="F246" s="2">
        <f>SUM(F247:F251)</f>
        <v>0</v>
      </c>
      <c r="G246" s="2">
        <f>SUM(G247:G251)</f>
        <v>233000</v>
      </c>
      <c r="H246" s="2">
        <f>SUM(H247:H251)</f>
        <v>3000</v>
      </c>
      <c r="I246" s="2">
        <f>SUM(I247:I251)</f>
        <v>262000</v>
      </c>
      <c r="J246" s="67" t="s">
        <v>105</v>
      </c>
      <c r="K246" s="70" t="s">
        <v>178</v>
      </c>
      <c r="L246" s="70" t="s">
        <v>202</v>
      </c>
      <c r="M246" s="73" t="s">
        <v>289</v>
      </c>
      <c r="O246" s="144" t="s">
        <v>264</v>
      </c>
      <c r="P246" s="45">
        <f t="shared" si="11"/>
        <v>0</v>
      </c>
      <c r="Q246" s="45"/>
      <c r="R246" s="45"/>
      <c r="S246" s="45"/>
      <c r="T246" s="46"/>
    </row>
    <row r="247" spans="1:20" x14ac:dyDescent="0.2">
      <c r="A247" s="91"/>
      <c r="B247" s="82"/>
      <c r="C247" s="82"/>
      <c r="D247" s="1">
        <v>2021</v>
      </c>
      <c r="E247" s="2">
        <f t="shared" ref="E247:E263" si="13">SUM(F247:I247)</f>
        <v>0</v>
      </c>
      <c r="F247" s="2">
        <v>0</v>
      </c>
      <c r="G247" s="2">
        <v>0</v>
      </c>
      <c r="H247" s="2">
        <v>0</v>
      </c>
      <c r="I247" s="2">
        <v>0</v>
      </c>
      <c r="J247" s="68"/>
      <c r="K247" s="71"/>
      <c r="L247" s="71"/>
      <c r="M247" s="82"/>
      <c r="O247" s="145"/>
      <c r="P247" s="45">
        <f t="shared" si="11"/>
        <v>0</v>
      </c>
      <c r="Q247" s="45"/>
      <c r="R247" s="45"/>
      <c r="S247" s="45"/>
      <c r="T247" s="46"/>
    </row>
    <row r="248" spans="1:20" x14ac:dyDescent="0.2">
      <c r="A248" s="91"/>
      <c r="B248" s="82"/>
      <c r="C248" s="82"/>
      <c r="D248" s="1">
        <v>2022</v>
      </c>
      <c r="E248" s="2">
        <f t="shared" si="13"/>
        <v>50000</v>
      </c>
      <c r="F248" s="2">
        <v>0</v>
      </c>
      <c r="G248" s="2">
        <v>15000</v>
      </c>
      <c r="H248" s="2">
        <v>3000</v>
      </c>
      <c r="I248" s="2">
        <v>32000</v>
      </c>
      <c r="J248" s="68"/>
      <c r="K248" s="71"/>
      <c r="L248" s="71"/>
      <c r="M248" s="82"/>
      <c r="O248" s="145"/>
      <c r="P248" s="45">
        <f t="shared" si="11"/>
        <v>0</v>
      </c>
      <c r="Q248" s="45"/>
      <c r="R248" s="45"/>
      <c r="S248" s="45"/>
      <c r="T248" s="46"/>
    </row>
    <row r="249" spans="1:20" x14ac:dyDescent="0.2">
      <c r="A249" s="91"/>
      <c r="B249" s="82"/>
      <c r="C249" s="82"/>
      <c r="D249" s="1">
        <v>2023</v>
      </c>
      <c r="E249" s="2">
        <f t="shared" si="13"/>
        <v>372000</v>
      </c>
      <c r="F249" s="2">
        <v>0</v>
      </c>
      <c r="G249" s="2">
        <v>180000</v>
      </c>
      <c r="H249" s="2">
        <v>0</v>
      </c>
      <c r="I249" s="2">
        <v>192000</v>
      </c>
      <c r="J249" s="68"/>
      <c r="K249" s="71"/>
      <c r="L249" s="71"/>
      <c r="M249" s="82"/>
      <c r="O249" s="145"/>
      <c r="P249" s="45">
        <f t="shared" si="11"/>
        <v>0</v>
      </c>
      <c r="Q249" s="45"/>
      <c r="R249" s="45"/>
      <c r="S249" s="45"/>
      <c r="T249" s="46"/>
    </row>
    <row r="250" spans="1:20" x14ac:dyDescent="0.2">
      <c r="A250" s="91"/>
      <c r="B250" s="82"/>
      <c r="C250" s="82"/>
      <c r="D250" s="1">
        <v>2024</v>
      </c>
      <c r="E250" s="2">
        <f t="shared" si="13"/>
        <v>38000</v>
      </c>
      <c r="F250" s="2">
        <v>0</v>
      </c>
      <c r="G250" s="2">
        <v>19000</v>
      </c>
      <c r="H250" s="2">
        <v>0</v>
      </c>
      <c r="I250" s="2">
        <v>19000</v>
      </c>
      <c r="J250" s="68"/>
      <c r="K250" s="71"/>
      <c r="L250" s="71"/>
      <c r="M250" s="82"/>
      <c r="O250" s="145"/>
      <c r="P250" s="45">
        <f t="shared" si="11"/>
        <v>0</v>
      </c>
      <c r="Q250" s="45"/>
      <c r="R250" s="45"/>
      <c r="S250" s="45"/>
      <c r="T250" s="46"/>
    </row>
    <row r="251" spans="1:20" ht="120.75" customHeight="1" x14ac:dyDescent="0.2">
      <c r="A251" s="92"/>
      <c r="B251" s="83"/>
      <c r="C251" s="83"/>
      <c r="D251" s="1">
        <v>2025</v>
      </c>
      <c r="E251" s="2">
        <f t="shared" si="13"/>
        <v>38000</v>
      </c>
      <c r="F251" s="2">
        <v>0</v>
      </c>
      <c r="G251" s="2">
        <v>19000</v>
      </c>
      <c r="H251" s="2">
        <v>0</v>
      </c>
      <c r="I251" s="2">
        <v>19000</v>
      </c>
      <c r="J251" s="69"/>
      <c r="K251" s="72"/>
      <c r="L251" s="72"/>
      <c r="M251" s="83"/>
      <c r="O251" s="95"/>
      <c r="P251" s="45">
        <f t="shared" si="11"/>
        <v>0</v>
      </c>
      <c r="Q251" s="45"/>
      <c r="R251" s="45"/>
      <c r="S251" s="45"/>
      <c r="T251" s="46"/>
    </row>
    <row r="252" spans="1:20" x14ac:dyDescent="0.2">
      <c r="A252" s="90" t="s">
        <v>106</v>
      </c>
      <c r="B252" s="94" t="s">
        <v>107</v>
      </c>
      <c r="C252" s="70" t="s">
        <v>104</v>
      </c>
      <c r="D252" s="1" t="s">
        <v>3</v>
      </c>
      <c r="E252" s="2">
        <f>SUM(E253:E257)</f>
        <v>300000</v>
      </c>
      <c r="F252" s="2">
        <f>SUM(F253:F257)</f>
        <v>0</v>
      </c>
      <c r="G252" s="2">
        <f>SUM(G253:G257)</f>
        <v>220000</v>
      </c>
      <c r="H252" s="2">
        <f>SUM(H253:H257)</f>
        <v>1500</v>
      </c>
      <c r="I252" s="2">
        <f>SUM(I253:I257)</f>
        <v>78500</v>
      </c>
      <c r="J252" s="67" t="s">
        <v>181</v>
      </c>
      <c r="K252" s="70" t="s">
        <v>178</v>
      </c>
      <c r="L252" s="70" t="s">
        <v>202</v>
      </c>
      <c r="M252" s="67" t="s">
        <v>191</v>
      </c>
      <c r="O252" s="144" t="s">
        <v>264</v>
      </c>
      <c r="P252" s="45">
        <f t="shared" si="11"/>
        <v>0</v>
      </c>
      <c r="Q252" s="45"/>
      <c r="R252" s="45"/>
      <c r="S252" s="45"/>
      <c r="T252" s="46"/>
    </row>
    <row r="253" spans="1:20" x14ac:dyDescent="0.2">
      <c r="A253" s="91"/>
      <c r="B253" s="82"/>
      <c r="C253" s="82"/>
      <c r="D253" s="1">
        <v>2021</v>
      </c>
      <c r="E253" s="2">
        <f t="shared" si="13"/>
        <v>0</v>
      </c>
      <c r="F253" s="2">
        <v>0</v>
      </c>
      <c r="G253" s="2">
        <v>0</v>
      </c>
      <c r="H253" s="2">
        <v>0</v>
      </c>
      <c r="I253" s="2">
        <v>0</v>
      </c>
      <c r="J253" s="68"/>
      <c r="K253" s="71"/>
      <c r="L253" s="71"/>
      <c r="M253" s="82"/>
      <c r="O253" s="145"/>
      <c r="P253" s="45">
        <f t="shared" si="11"/>
        <v>0</v>
      </c>
      <c r="Q253" s="45"/>
      <c r="R253" s="45"/>
      <c r="S253" s="45"/>
      <c r="T253" s="46"/>
    </row>
    <row r="254" spans="1:20" x14ac:dyDescent="0.2">
      <c r="A254" s="91"/>
      <c r="B254" s="82"/>
      <c r="C254" s="82"/>
      <c r="D254" s="1">
        <v>2022</v>
      </c>
      <c r="E254" s="2">
        <f t="shared" si="13"/>
        <v>11000</v>
      </c>
      <c r="F254" s="2">
        <v>0</v>
      </c>
      <c r="G254" s="2">
        <v>0</v>
      </c>
      <c r="H254" s="2">
        <v>1500</v>
      </c>
      <c r="I254" s="2">
        <v>9500</v>
      </c>
      <c r="J254" s="68"/>
      <c r="K254" s="71"/>
      <c r="L254" s="71"/>
      <c r="M254" s="82"/>
      <c r="O254" s="145"/>
      <c r="P254" s="45">
        <f t="shared" si="11"/>
        <v>0</v>
      </c>
      <c r="Q254" s="45"/>
      <c r="R254" s="45"/>
      <c r="S254" s="45"/>
      <c r="T254" s="46"/>
    </row>
    <row r="255" spans="1:20" x14ac:dyDescent="0.2">
      <c r="A255" s="91"/>
      <c r="B255" s="82"/>
      <c r="C255" s="82"/>
      <c r="D255" s="1">
        <v>2023</v>
      </c>
      <c r="E255" s="2">
        <f t="shared" si="13"/>
        <v>110000</v>
      </c>
      <c r="F255" s="2">
        <v>0</v>
      </c>
      <c r="G255" s="2">
        <v>75000</v>
      </c>
      <c r="H255" s="2">
        <v>0</v>
      </c>
      <c r="I255" s="2">
        <v>35000</v>
      </c>
      <c r="J255" s="68"/>
      <c r="K255" s="71"/>
      <c r="L255" s="71"/>
      <c r="M255" s="82"/>
      <c r="O255" s="145"/>
      <c r="P255" s="45">
        <f t="shared" si="11"/>
        <v>0</v>
      </c>
      <c r="Q255" s="45"/>
      <c r="R255" s="45"/>
      <c r="S255" s="45"/>
      <c r="T255" s="46"/>
    </row>
    <row r="256" spans="1:20" x14ac:dyDescent="0.2">
      <c r="A256" s="91"/>
      <c r="B256" s="82"/>
      <c r="C256" s="82"/>
      <c r="D256" s="1">
        <v>2024</v>
      </c>
      <c r="E256" s="2">
        <f t="shared" si="13"/>
        <v>105000</v>
      </c>
      <c r="F256" s="2">
        <v>0</v>
      </c>
      <c r="G256" s="2">
        <v>75000</v>
      </c>
      <c r="H256" s="2">
        <v>0</v>
      </c>
      <c r="I256" s="2">
        <v>30000</v>
      </c>
      <c r="J256" s="68"/>
      <c r="K256" s="71"/>
      <c r="L256" s="71"/>
      <c r="M256" s="82"/>
      <c r="O256" s="145"/>
      <c r="P256" s="45">
        <f t="shared" si="11"/>
        <v>0</v>
      </c>
      <c r="Q256" s="45"/>
      <c r="R256" s="45"/>
      <c r="S256" s="45"/>
      <c r="T256" s="46"/>
    </row>
    <row r="257" spans="1:20" ht="105" customHeight="1" x14ac:dyDescent="0.2">
      <c r="A257" s="92"/>
      <c r="B257" s="83"/>
      <c r="C257" s="83"/>
      <c r="D257" s="1">
        <v>2025</v>
      </c>
      <c r="E257" s="2">
        <f t="shared" si="13"/>
        <v>74000</v>
      </c>
      <c r="F257" s="2">
        <v>0</v>
      </c>
      <c r="G257" s="2">
        <v>70000</v>
      </c>
      <c r="H257" s="2">
        <v>0</v>
      </c>
      <c r="I257" s="2">
        <v>4000</v>
      </c>
      <c r="J257" s="69"/>
      <c r="K257" s="72"/>
      <c r="L257" s="72"/>
      <c r="M257" s="83"/>
      <c r="O257" s="95"/>
      <c r="P257" s="45">
        <f t="shared" si="11"/>
        <v>0</v>
      </c>
      <c r="Q257" s="45"/>
      <c r="R257" s="45"/>
      <c r="S257" s="45"/>
      <c r="T257" s="46"/>
    </row>
    <row r="258" spans="1:20" x14ac:dyDescent="0.2">
      <c r="A258" s="90" t="s">
        <v>108</v>
      </c>
      <c r="B258" s="94" t="s">
        <v>109</v>
      </c>
      <c r="C258" s="70" t="s">
        <v>104</v>
      </c>
      <c r="D258" s="1" t="s">
        <v>3</v>
      </c>
      <c r="E258" s="2">
        <f>SUM(E259:E263)</f>
        <v>347000</v>
      </c>
      <c r="F258" s="2">
        <f>SUM(F259:F263)</f>
        <v>0</v>
      </c>
      <c r="G258" s="2">
        <f>SUM(G259:G263)</f>
        <v>220000</v>
      </c>
      <c r="H258" s="2">
        <f>SUM(H259:H263)</f>
        <v>2000</v>
      </c>
      <c r="I258" s="2">
        <f>SUM(I259:I263)</f>
        <v>125000</v>
      </c>
      <c r="J258" s="67" t="s">
        <v>180</v>
      </c>
      <c r="K258" s="70" t="s">
        <v>178</v>
      </c>
      <c r="L258" s="70" t="s">
        <v>202</v>
      </c>
      <c r="M258" s="67" t="s">
        <v>192</v>
      </c>
      <c r="O258" s="144" t="s">
        <v>264</v>
      </c>
      <c r="P258" s="45">
        <f t="shared" si="11"/>
        <v>0</v>
      </c>
      <c r="Q258" s="45"/>
      <c r="R258" s="45"/>
      <c r="S258" s="45"/>
      <c r="T258" s="46"/>
    </row>
    <row r="259" spans="1:20" x14ac:dyDescent="0.2">
      <c r="A259" s="91"/>
      <c r="B259" s="82"/>
      <c r="C259" s="82"/>
      <c r="D259" s="1">
        <v>2021</v>
      </c>
      <c r="E259" s="2">
        <f t="shared" si="13"/>
        <v>0</v>
      </c>
      <c r="F259" s="2">
        <v>0</v>
      </c>
      <c r="G259" s="2">
        <v>0</v>
      </c>
      <c r="H259" s="2">
        <v>0</v>
      </c>
      <c r="I259" s="2">
        <v>0</v>
      </c>
      <c r="J259" s="68"/>
      <c r="K259" s="71"/>
      <c r="L259" s="71"/>
      <c r="M259" s="82"/>
      <c r="O259" s="145"/>
      <c r="P259" s="45">
        <f t="shared" si="11"/>
        <v>0</v>
      </c>
      <c r="Q259" s="45"/>
      <c r="R259" s="45"/>
      <c r="S259" s="45"/>
      <c r="T259" s="46"/>
    </row>
    <row r="260" spans="1:20" x14ac:dyDescent="0.2">
      <c r="A260" s="91"/>
      <c r="B260" s="82"/>
      <c r="C260" s="82"/>
      <c r="D260" s="1">
        <v>2022</v>
      </c>
      <c r="E260" s="2">
        <f>SUM(F260:I260)</f>
        <v>7000</v>
      </c>
      <c r="F260" s="2">
        <v>0</v>
      </c>
      <c r="G260" s="2">
        <v>0</v>
      </c>
      <c r="H260" s="2">
        <v>2000</v>
      </c>
      <c r="I260" s="2">
        <v>5000</v>
      </c>
      <c r="J260" s="68"/>
      <c r="K260" s="71"/>
      <c r="L260" s="71"/>
      <c r="M260" s="82"/>
      <c r="O260" s="145"/>
      <c r="P260" s="45">
        <f t="shared" si="11"/>
        <v>0</v>
      </c>
      <c r="Q260" s="45"/>
      <c r="R260" s="45"/>
      <c r="S260" s="45"/>
      <c r="T260" s="46"/>
    </row>
    <row r="261" spans="1:20" x14ac:dyDescent="0.2">
      <c r="A261" s="91"/>
      <c r="B261" s="82"/>
      <c r="C261" s="82"/>
      <c r="D261" s="1">
        <v>2023</v>
      </c>
      <c r="E261" s="2">
        <f t="shared" si="13"/>
        <v>110000</v>
      </c>
      <c r="F261" s="2">
        <v>0</v>
      </c>
      <c r="G261" s="2">
        <v>70000</v>
      </c>
      <c r="H261" s="2">
        <v>0</v>
      </c>
      <c r="I261" s="2">
        <v>40000</v>
      </c>
      <c r="J261" s="68"/>
      <c r="K261" s="71"/>
      <c r="L261" s="71"/>
      <c r="M261" s="82"/>
      <c r="O261" s="145"/>
      <c r="P261" s="45">
        <f t="shared" si="11"/>
        <v>0</v>
      </c>
      <c r="Q261" s="45"/>
      <c r="R261" s="45"/>
      <c r="S261" s="45"/>
      <c r="T261" s="46"/>
    </row>
    <row r="262" spans="1:20" x14ac:dyDescent="0.2">
      <c r="A262" s="91"/>
      <c r="B262" s="82"/>
      <c r="C262" s="82"/>
      <c r="D262" s="1">
        <v>2024</v>
      </c>
      <c r="E262" s="2">
        <f t="shared" si="13"/>
        <v>110000</v>
      </c>
      <c r="F262" s="2">
        <v>0</v>
      </c>
      <c r="G262" s="2">
        <v>70000</v>
      </c>
      <c r="H262" s="2">
        <v>0</v>
      </c>
      <c r="I262" s="2">
        <v>40000</v>
      </c>
      <c r="J262" s="68"/>
      <c r="K262" s="71"/>
      <c r="L262" s="71"/>
      <c r="M262" s="82"/>
      <c r="O262" s="145"/>
      <c r="P262" s="45">
        <f t="shared" ref="P262:P325" si="14">SUM(Q262:T262)</f>
        <v>0</v>
      </c>
      <c r="Q262" s="45"/>
      <c r="R262" s="45"/>
      <c r="S262" s="45"/>
      <c r="T262" s="46"/>
    </row>
    <row r="263" spans="1:20" ht="109.5" customHeight="1" x14ac:dyDescent="0.2">
      <c r="A263" s="92"/>
      <c r="B263" s="83"/>
      <c r="C263" s="83"/>
      <c r="D263" s="1">
        <v>2025</v>
      </c>
      <c r="E263" s="2">
        <f t="shared" si="13"/>
        <v>120000</v>
      </c>
      <c r="F263" s="2">
        <v>0</v>
      </c>
      <c r="G263" s="2">
        <v>80000</v>
      </c>
      <c r="H263" s="2">
        <v>0</v>
      </c>
      <c r="I263" s="2">
        <v>40000</v>
      </c>
      <c r="J263" s="69"/>
      <c r="K263" s="72"/>
      <c r="L263" s="72"/>
      <c r="M263" s="83"/>
      <c r="O263" s="95"/>
      <c r="P263" s="45">
        <f t="shared" si="14"/>
        <v>0</v>
      </c>
      <c r="Q263" s="45"/>
      <c r="R263" s="45"/>
      <c r="S263" s="45"/>
      <c r="T263" s="46"/>
    </row>
    <row r="264" spans="1:20" x14ac:dyDescent="0.2">
      <c r="A264" s="5" t="s">
        <v>110</v>
      </c>
      <c r="B264" s="79" t="s">
        <v>111</v>
      </c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1"/>
      <c r="P264" s="64"/>
      <c r="Q264" s="65"/>
      <c r="R264" s="65"/>
      <c r="S264" s="65"/>
      <c r="T264" s="66"/>
    </row>
    <row r="265" spans="1:20" x14ac:dyDescent="0.2">
      <c r="A265" s="90" t="s">
        <v>112</v>
      </c>
      <c r="B265" s="67" t="s">
        <v>113</v>
      </c>
      <c r="C265" s="70">
        <v>2021</v>
      </c>
      <c r="D265" s="1" t="s">
        <v>3</v>
      </c>
      <c r="E265" s="2">
        <f>SUM(E266:E270)</f>
        <v>35000</v>
      </c>
      <c r="F265" s="2">
        <f>SUM(F266:F270)</f>
        <v>0</v>
      </c>
      <c r="G265" s="2">
        <f>SUM(G266:G270)</f>
        <v>0</v>
      </c>
      <c r="H265" s="2">
        <f>SUM(H266:H270)</f>
        <v>0</v>
      </c>
      <c r="I265" s="2">
        <f>SUM(I266:I270)</f>
        <v>35000</v>
      </c>
      <c r="J265" s="67" t="s">
        <v>146</v>
      </c>
      <c r="K265" s="70" t="s">
        <v>171</v>
      </c>
      <c r="L265" s="70" t="s">
        <v>203</v>
      </c>
      <c r="M265" s="67" t="s">
        <v>153</v>
      </c>
      <c r="O265" s="144" t="s">
        <v>284</v>
      </c>
      <c r="P265" s="45">
        <f t="shared" si="14"/>
        <v>0</v>
      </c>
      <c r="Q265" s="45"/>
      <c r="R265" s="45"/>
      <c r="S265" s="45"/>
      <c r="T265" s="46"/>
    </row>
    <row r="266" spans="1:20" x14ac:dyDescent="0.2">
      <c r="A266" s="91"/>
      <c r="B266" s="82"/>
      <c r="C266" s="82"/>
      <c r="D266" s="1">
        <v>2021</v>
      </c>
      <c r="E266" s="2">
        <f>SUM(F266:I266)</f>
        <v>35000</v>
      </c>
      <c r="F266" s="2">
        <v>0</v>
      </c>
      <c r="G266" s="2">
        <v>0</v>
      </c>
      <c r="H266" s="2">
        <v>0</v>
      </c>
      <c r="I266" s="2">
        <v>35000</v>
      </c>
      <c r="J266" s="68"/>
      <c r="K266" s="71"/>
      <c r="L266" s="71"/>
      <c r="M266" s="82"/>
      <c r="O266" s="110"/>
      <c r="P266" s="45">
        <f t="shared" si="14"/>
        <v>0</v>
      </c>
      <c r="Q266" s="45"/>
      <c r="R266" s="45"/>
      <c r="S266" s="45"/>
      <c r="T266" s="46"/>
    </row>
    <row r="267" spans="1:20" x14ac:dyDescent="0.2">
      <c r="A267" s="91"/>
      <c r="B267" s="82"/>
      <c r="C267" s="82"/>
      <c r="D267" s="1">
        <v>2022</v>
      </c>
      <c r="E267" s="2">
        <f>SUM(F267:I267)</f>
        <v>0</v>
      </c>
      <c r="F267" s="2">
        <v>0</v>
      </c>
      <c r="G267" s="2">
        <v>0</v>
      </c>
      <c r="H267" s="2">
        <v>0</v>
      </c>
      <c r="I267" s="2">
        <v>0</v>
      </c>
      <c r="J267" s="68"/>
      <c r="K267" s="71"/>
      <c r="L267" s="71"/>
      <c r="M267" s="82"/>
      <c r="O267" s="110"/>
      <c r="P267" s="45">
        <f t="shared" si="14"/>
        <v>0</v>
      </c>
      <c r="Q267" s="45"/>
      <c r="R267" s="45"/>
      <c r="S267" s="45"/>
      <c r="T267" s="46"/>
    </row>
    <row r="268" spans="1:20" x14ac:dyDescent="0.2">
      <c r="A268" s="91"/>
      <c r="B268" s="82"/>
      <c r="C268" s="82"/>
      <c r="D268" s="1">
        <v>2023</v>
      </c>
      <c r="E268" s="2">
        <f>SUM(F268:I268)</f>
        <v>0</v>
      </c>
      <c r="F268" s="2">
        <v>0</v>
      </c>
      <c r="G268" s="2">
        <v>0</v>
      </c>
      <c r="H268" s="2">
        <v>0</v>
      </c>
      <c r="I268" s="2">
        <v>0</v>
      </c>
      <c r="J268" s="68"/>
      <c r="K268" s="71"/>
      <c r="L268" s="71"/>
      <c r="M268" s="82"/>
      <c r="O268" s="110"/>
      <c r="P268" s="45">
        <f t="shared" si="14"/>
        <v>0</v>
      </c>
      <c r="Q268" s="45"/>
      <c r="R268" s="45"/>
      <c r="S268" s="45"/>
      <c r="T268" s="46"/>
    </row>
    <row r="269" spans="1:20" x14ac:dyDescent="0.2">
      <c r="A269" s="91"/>
      <c r="B269" s="82"/>
      <c r="C269" s="82"/>
      <c r="D269" s="1">
        <v>2024</v>
      </c>
      <c r="E269" s="2">
        <f>SUM(F269:I269)</f>
        <v>0</v>
      </c>
      <c r="F269" s="2">
        <v>0</v>
      </c>
      <c r="G269" s="2">
        <v>0</v>
      </c>
      <c r="H269" s="2">
        <v>0</v>
      </c>
      <c r="I269" s="2">
        <v>0</v>
      </c>
      <c r="J269" s="68"/>
      <c r="K269" s="71"/>
      <c r="L269" s="71"/>
      <c r="M269" s="82"/>
      <c r="O269" s="110"/>
      <c r="P269" s="45">
        <f t="shared" si="14"/>
        <v>0</v>
      </c>
      <c r="Q269" s="45"/>
      <c r="R269" s="45"/>
      <c r="S269" s="45"/>
      <c r="T269" s="46"/>
    </row>
    <row r="270" spans="1:20" ht="39.75" customHeight="1" x14ac:dyDescent="0.2">
      <c r="A270" s="92"/>
      <c r="B270" s="83"/>
      <c r="C270" s="83"/>
      <c r="D270" s="1">
        <v>2025</v>
      </c>
      <c r="E270" s="2">
        <f>SUM(F270:I270)</f>
        <v>0</v>
      </c>
      <c r="F270" s="2">
        <v>0</v>
      </c>
      <c r="G270" s="2">
        <v>0</v>
      </c>
      <c r="H270" s="2">
        <v>0</v>
      </c>
      <c r="I270" s="2">
        <v>0</v>
      </c>
      <c r="J270" s="69"/>
      <c r="K270" s="72"/>
      <c r="L270" s="72"/>
      <c r="M270" s="83"/>
      <c r="O270" s="134"/>
      <c r="P270" s="45">
        <f t="shared" si="14"/>
        <v>0</v>
      </c>
      <c r="Q270" s="45"/>
      <c r="R270" s="45"/>
      <c r="S270" s="45"/>
      <c r="T270" s="46"/>
    </row>
    <row r="271" spans="1:20" x14ac:dyDescent="0.2">
      <c r="A271" s="90" t="s">
        <v>114</v>
      </c>
      <c r="B271" s="94" t="s">
        <v>115</v>
      </c>
      <c r="C271" s="70">
        <v>2021</v>
      </c>
      <c r="D271" s="1" t="s">
        <v>3</v>
      </c>
      <c r="E271" s="2">
        <f>SUM(E272:E276)</f>
        <v>10505.499999999998</v>
      </c>
      <c r="F271" s="2">
        <f>SUM(F272:F276)</f>
        <v>598.79999999999995</v>
      </c>
      <c r="G271" s="2">
        <f>SUM(G272:G276)</f>
        <v>9381.4</v>
      </c>
      <c r="H271" s="2">
        <f>SUM(H272:H276)</f>
        <v>525.29999999999995</v>
      </c>
      <c r="I271" s="2">
        <f>SUM(I272:I276)</f>
        <v>0</v>
      </c>
      <c r="J271" s="67" t="s">
        <v>182</v>
      </c>
      <c r="K271" s="70" t="s">
        <v>137</v>
      </c>
      <c r="L271" s="70" t="s">
        <v>137</v>
      </c>
      <c r="M271" s="96" t="s">
        <v>157</v>
      </c>
      <c r="O271" s="144" t="s">
        <v>295</v>
      </c>
      <c r="P271" s="45"/>
      <c r="Q271" s="45"/>
      <c r="R271" s="45"/>
      <c r="S271" s="45"/>
      <c r="T271" s="45"/>
    </row>
    <row r="272" spans="1:20" x14ac:dyDescent="0.2">
      <c r="A272" s="91"/>
      <c r="B272" s="82"/>
      <c r="C272" s="82"/>
      <c r="D272" s="1">
        <v>2021</v>
      </c>
      <c r="E272" s="2">
        <f>F272+G272+H272+I272</f>
        <v>10505.499999999998</v>
      </c>
      <c r="F272" s="2">
        <v>598.79999999999995</v>
      </c>
      <c r="G272" s="2">
        <v>9381.4</v>
      </c>
      <c r="H272" s="2">
        <v>525.29999999999995</v>
      </c>
      <c r="I272" s="2">
        <v>0</v>
      </c>
      <c r="J272" s="68"/>
      <c r="K272" s="71"/>
      <c r="L272" s="71"/>
      <c r="M272" s="85"/>
      <c r="O272" s="110"/>
      <c r="P272" s="45">
        <f t="shared" si="14"/>
        <v>3827.1200000000003</v>
      </c>
      <c r="Q272" s="45">
        <v>346.78</v>
      </c>
      <c r="R272" s="45">
        <v>3288.98</v>
      </c>
      <c r="S272" s="45">
        <v>191.36</v>
      </c>
      <c r="T272" s="46">
        <v>0</v>
      </c>
    </row>
    <row r="273" spans="1:22" x14ac:dyDescent="0.2">
      <c r="A273" s="91"/>
      <c r="B273" s="82"/>
      <c r="C273" s="82"/>
      <c r="D273" s="1">
        <v>2022</v>
      </c>
      <c r="E273" s="2">
        <f>F273+G273+H273+I273</f>
        <v>0</v>
      </c>
      <c r="F273" s="2">
        <v>0</v>
      </c>
      <c r="G273" s="2">
        <v>0</v>
      </c>
      <c r="H273" s="2">
        <v>0</v>
      </c>
      <c r="I273" s="2">
        <v>0</v>
      </c>
      <c r="J273" s="68"/>
      <c r="K273" s="71"/>
      <c r="L273" s="71"/>
      <c r="M273" s="85"/>
      <c r="O273" s="110"/>
      <c r="P273" s="45">
        <f t="shared" si="14"/>
        <v>0</v>
      </c>
      <c r="Q273" s="45"/>
      <c r="R273" s="45"/>
      <c r="S273" s="45"/>
      <c r="T273" s="46"/>
    </row>
    <row r="274" spans="1:22" x14ac:dyDescent="0.2">
      <c r="A274" s="91"/>
      <c r="B274" s="82"/>
      <c r="C274" s="82"/>
      <c r="D274" s="1">
        <v>2023</v>
      </c>
      <c r="E274" s="2">
        <f>F274+G274+H274+I274</f>
        <v>0</v>
      </c>
      <c r="F274" s="2">
        <v>0</v>
      </c>
      <c r="G274" s="2">
        <v>0</v>
      </c>
      <c r="H274" s="2">
        <v>0</v>
      </c>
      <c r="I274" s="2">
        <v>0</v>
      </c>
      <c r="J274" s="68"/>
      <c r="K274" s="71"/>
      <c r="L274" s="71"/>
      <c r="M274" s="85"/>
      <c r="O274" s="110"/>
      <c r="P274" s="45">
        <f t="shared" si="14"/>
        <v>0</v>
      </c>
      <c r="Q274" s="45"/>
      <c r="R274" s="45"/>
      <c r="S274" s="45"/>
      <c r="T274" s="46"/>
      <c r="V274" s="53" t="s">
        <v>315</v>
      </c>
    </row>
    <row r="275" spans="1:22" x14ac:dyDescent="0.2">
      <c r="A275" s="91"/>
      <c r="B275" s="82"/>
      <c r="C275" s="82"/>
      <c r="D275" s="1">
        <v>2024</v>
      </c>
      <c r="E275" s="2">
        <f>F275+G275+H275+I275</f>
        <v>0</v>
      </c>
      <c r="F275" s="2">
        <v>0</v>
      </c>
      <c r="G275" s="2">
        <v>0</v>
      </c>
      <c r="H275" s="2">
        <v>0</v>
      </c>
      <c r="I275" s="2">
        <v>0</v>
      </c>
      <c r="J275" s="68"/>
      <c r="K275" s="71"/>
      <c r="L275" s="71"/>
      <c r="M275" s="85"/>
      <c r="O275" s="110"/>
      <c r="P275" s="45">
        <f t="shared" si="14"/>
        <v>0</v>
      </c>
      <c r="Q275" s="45"/>
      <c r="R275" s="45"/>
      <c r="S275" s="45"/>
      <c r="T275" s="46"/>
    </row>
    <row r="276" spans="1:22" ht="50.25" customHeight="1" x14ac:dyDescent="0.2">
      <c r="A276" s="92"/>
      <c r="B276" s="83"/>
      <c r="C276" s="83"/>
      <c r="D276" s="1">
        <v>2025</v>
      </c>
      <c r="E276" s="2">
        <f>F276+G276+H276+I276</f>
        <v>0</v>
      </c>
      <c r="F276" s="2">
        <v>0</v>
      </c>
      <c r="G276" s="2">
        <v>0</v>
      </c>
      <c r="H276" s="2">
        <v>0</v>
      </c>
      <c r="I276" s="2">
        <v>0</v>
      </c>
      <c r="J276" s="69"/>
      <c r="K276" s="72"/>
      <c r="L276" s="72"/>
      <c r="M276" s="86"/>
      <c r="O276" s="134"/>
      <c r="P276" s="45">
        <f t="shared" si="14"/>
        <v>0</v>
      </c>
      <c r="Q276" s="45"/>
      <c r="R276" s="45"/>
      <c r="S276" s="45"/>
      <c r="T276" s="46"/>
    </row>
    <row r="277" spans="1:22" x14ac:dyDescent="0.2">
      <c r="A277" s="90" t="s">
        <v>116</v>
      </c>
      <c r="B277" s="94" t="s">
        <v>117</v>
      </c>
      <c r="C277" s="70" t="s">
        <v>75</v>
      </c>
      <c r="D277" s="1" t="s">
        <v>3</v>
      </c>
      <c r="E277" s="2">
        <f>SUM(E278:E282)</f>
        <v>50000</v>
      </c>
      <c r="F277" s="2">
        <f>SUM(F278:F282)</f>
        <v>30000</v>
      </c>
      <c r="G277" s="2">
        <f>SUM(G278:G282)</f>
        <v>0</v>
      </c>
      <c r="H277" s="2">
        <f>SUM(H278:H282)</f>
        <v>2000</v>
      </c>
      <c r="I277" s="2">
        <f>SUM(I278:I282)</f>
        <v>18000</v>
      </c>
      <c r="J277" s="67" t="s">
        <v>183</v>
      </c>
      <c r="K277" s="70" t="s">
        <v>178</v>
      </c>
      <c r="L277" s="70" t="s">
        <v>137</v>
      </c>
      <c r="M277" s="96" t="s">
        <v>154</v>
      </c>
      <c r="O277" s="144" t="s">
        <v>268</v>
      </c>
      <c r="P277" s="45">
        <f t="shared" si="14"/>
        <v>0</v>
      </c>
      <c r="Q277" s="45"/>
      <c r="R277" s="45"/>
      <c r="S277" s="45"/>
      <c r="T277" s="46"/>
    </row>
    <row r="278" spans="1:22" x14ac:dyDescent="0.2">
      <c r="A278" s="91"/>
      <c r="B278" s="82"/>
      <c r="C278" s="82"/>
      <c r="D278" s="1">
        <v>2021</v>
      </c>
      <c r="E278" s="2">
        <f>SUM(F278:I278)</f>
        <v>0</v>
      </c>
      <c r="F278" s="2">
        <v>0</v>
      </c>
      <c r="G278" s="2">
        <v>0</v>
      </c>
      <c r="H278" s="2">
        <v>0</v>
      </c>
      <c r="I278" s="2">
        <v>0</v>
      </c>
      <c r="J278" s="68"/>
      <c r="K278" s="71"/>
      <c r="L278" s="71"/>
      <c r="M278" s="85"/>
      <c r="O278" s="110"/>
      <c r="P278" s="45">
        <f t="shared" si="14"/>
        <v>0</v>
      </c>
      <c r="Q278" s="45"/>
      <c r="R278" s="45"/>
      <c r="S278" s="45"/>
      <c r="T278" s="46"/>
    </row>
    <row r="279" spans="1:22" x14ac:dyDescent="0.2">
      <c r="A279" s="91"/>
      <c r="B279" s="82"/>
      <c r="C279" s="82"/>
      <c r="D279" s="1">
        <v>2022</v>
      </c>
      <c r="E279" s="2">
        <f>SUM(F279:I279)</f>
        <v>3000</v>
      </c>
      <c r="F279" s="2">
        <v>0</v>
      </c>
      <c r="G279" s="2">
        <v>0</v>
      </c>
      <c r="H279" s="2">
        <v>0</v>
      </c>
      <c r="I279" s="2">
        <v>3000</v>
      </c>
      <c r="J279" s="68"/>
      <c r="K279" s="71"/>
      <c r="L279" s="71"/>
      <c r="M279" s="85"/>
      <c r="O279" s="110"/>
      <c r="P279" s="45">
        <f t="shared" si="14"/>
        <v>0</v>
      </c>
      <c r="Q279" s="45"/>
      <c r="R279" s="45"/>
      <c r="S279" s="45"/>
      <c r="T279" s="46"/>
    </row>
    <row r="280" spans="1:22" x14ac:dyDescent="0.2">
      <c r="A280" s="91"/>
      <c r="B280" s="82"/>
      <c r="C280" s="82"/>
      <c r="D280" s="1">
        <v>2023</v>
      </c>
      <c r="E280" s="2">
        <f>SUM(F280:I280)</f>
        <v>31000</v>
      </c>
      <c r="F280" s="2">
        <v>15000</v>
      </c>
      <c r="G280" s="2">
        <v>0</v>
      </c>
      <c r="H280" s="2">
        <v>1000</v>
      </c>
      <c r="I280" s="2">
        <v>15000</v>
      </c>
      <c r="J280" s="68"/>
      <c r="K280" s="71"/>
      <c r="L280" s="71"/>
      <c r="M280" s="85"/>
      <c r="O280" s="110"/>
      <c r="P280" s="45">
        <f t="shared" si="14"/>
        <v>0</v>
      </c>
      <c r="Q280" s="45"/>
      <c r="R280" s="45"/>
      <c r="S280" s="45"/>
      <c r="T280" s="46"/>
    </row>
    <row r="281" spans="1:22" x14ac:dyDescent="0.2">
      <c r="A281" s="91"/>
      <c r="B281" s="82"/>
      <c r="C281" s="82"/>
      <c r="D281" s="1">
        <v>2024</v>
      </c>
      <c r="E281" s="2">
        <f>SUM(F281:I281)</f>
        <v>16000</v>
      </c>
      <c r="F281" s="2">
        <v>15000</v>
      </c>
      <c r="G281" s="2">
        <v>0</v>
      </c>
      <c r="H281" s="2">
        <v>1000</v>
      </c>
      <c r="I281" s="2">
        <v>0</v>
      </c>
      <c r="J281" s="68"/>
      <c r="K281" s="71"/>
      <c r="L281" s="71"/>
      <c r="M281" s="85"/>
      <c r="O281" s="110"/>
      <c r="P281" s="45">
        <f t="shared" si="14"/>
        <v>0</v>
      </c>
      <c r="Q281" s="45"/>
      <c r="R281" s="45"/>
      <c r="S281" s="45"/>
      <c r="T281" s="46"/>
    </row>
    <row r="282" spans="1:22" ht="95.25" customHeight="1" x14ac:dyDescent="0.2">
      <c r="A282" s="92"/>
      <c r="B282" s="83"/>
      <c r="C282" s="83"/>
      <c r="D282" s="1">
        <v>2025</v>
      </c>
      <c r="E282" s="2">
        <f>SUM(F282:I282)</f>
        <v>0</v>
      </c>
      <c r="F282" s="2">
        <v>0</v>
      </c>
      <c r="G282" s="2">
        <v>0</v>
      </c>
      <c r="H282" s="2">
        <v>0</v>
      </c>
      <c r="I282" s="2">
        <v>0</v>
      </c>
      <c r="J282" s="69"/>
      <c r="K282" s="72"/>
      <c r="L282" s="72"/>
      <c r="M282" s="86"/>
      <c r="O282" s="134"/>
      <c r="P282" s="45">
        <f t="shared" si="14"/>
        <v>0</v>
      </c>
      <c r="Q282" s="45"/>
      <c r="R282" s="45"/>
      <c r="S282" s="45"/>
      <c r="T282" s="46"/>
    </row>
    <row r="283" spans="1:22" x14ac:dyDescent="0.2">
      <c r="A283" s="90" t="s">
        <v>118</v>
      </c>
      <c r="B283" s="67" t="s">
        <v>119</v>
      </c>
      <c r="C283" s="70">
        <v>2021</v>
      </c>
      <c r="D283" s="1" t="s">
        <v>3</v>
      </c>
      <c r="E283" s="2">
        <f>SUM(E284:E288)</f>
        <v>101000</v>
      </c>
      <c r="F283" s="2">
        <f>SUM(F284:F288)</f>
        <v>43500</v>
      </c>
      <c r="G283" s="2">
        <f>SUM(G284:G288)</f>
        <v>45000</v>
      </c>
      <c r="H283" s="2">
        <f>SUM(H284:H288)</f>
        <v>1500</v>
      </c>
      <c r="I283" s="2">
        <f>SUM(I284:I288)</f>
        <v>11000</v>
      </c>
      <c r="J283" s="67" t="s">
        <v>184</v>
      </c>
      <c r="K283" s="70" t="s">
        <v>137</v>
      </c>
      <c r="L283" s="70" t="s">
        <v>137</v>
      </c>
      <c r="M283" s="67" t="s">
        <v>155</v>
      </c>
      <c r="O283" s="144" t="s">
        <v>296</v>
      </c>
      <c r="P283" s="45"/>
      <c r="Q283" s="45"/>
      <c r="R283" s="45"/>
      <c r="S283" s="45"/>
      <c r="T283" s="45"/>
    </row>
    <row r="284" spans="1:22" x14ac:dyDescent="0.2">
      <c r="A284" s="91"/>
      <c r="B284" s="82"/>
      <c r="C284" s="82"/>
      <c r="D284" s="1">
        <v>2021</v>
      </c>
      <c r="E284" s="2">
        <f t="shared" ref="E284:E294" si="15">SUM(F284:I284)</f>
        <v>101000</v>
      </c>
      <c r="F284" s="2">
        <v>43500</v>
      </c>
      <c r="G284" s="2">
        <v>45000</v>
      </c>
      <c r="H284" s="2">
        <v>1500</v>
      </c>
      <c r="I284" s="2">
        <v>11000</v>
      </c>
      <c r="J284" s="68"/>
      <c r="K284" s="71"/>
      <c r="L284" s="71"/>
      <c r="M284" s="82"/>
      <c r="O284" s="110"/>
      <c r="P284" s="45">
        <f t="shared" si="14"/>
        <v>32454.87</v>
      </c>
      <c r="Q284" s="45">
        <v>1207.8900000000001</v>
      </c>
      <c r="R284" s="45">
        <v>31246.98</v>
      </c>
      <c r="S284" s="45">
        <v>0</v>
      </c>
      <c r="T284" s="46">
        <v>0</v>
      </c>
    </row>
    <row r="285" spans="1:22" x14ac:dyDescent="0.2">
      <c r="A285" s="91"/>
      <c r="B285" s="82"/>
      <c r="C285" s="82"/>
      <c r="D285" s="1">
        <v>2022</v>
      </c>
      <c r="E285" s="2">
        <f t="shared" si="15"/>
        <v>0</v>
      </c>
      <c r="F285" s="2">
        <v>0</v>
      </c>
      <c r="G285" s="2">
        <v>0</v>
      </c>
      <c r="H285" s="2">
        <v>0</v>
      </c>
      <c r="I285" s="2">
        <v>0</v>
      </c>
      <c r="J285" s="68"/>
      <c r="K285" s="71"/>
      <c r="L285" s="71"/>
      <c r="M285" s="82"/>
      <c r="O285" s="110"/>
      <c r="P285" s="45">
        <f t="shared" si="14"/>
        <v>0</v>
      </c>
      <c r="Q285" s="45"/>
      <c r="R285" s="45"/>
      <c r="S285" s="45"/>
      <c r="T285" s="46"/>
    </row>
    <row r="286" spans="1:22" x14ac:dyDescent="0.2">
      <c r="A286" s="91"/>
      <c r="B286" s="82"/>
      <c r="C286" s="82"/>
      <c r="D286" s="1">
        <v>2023</v>
      </c>
      <c r="E286" s="2">
        <f t="shared" si="15"/>
        <v>0</v>
      </c>
      <c r="F286" s="2">
        <v>0</v>
      </c>
      <c r="G286" s="2">
        <v>0</v>
      </c>
      <c r="H286" s="2">
        <v>0</v>
      </c>
      <c r="I286" s="2">
        <v>0</v>
      </c>
      <c r="J286" s="68"/>
      <c r="K286" s="71"/>
      <c r="L286" s="71"/>
      <c r="M286" s="82"/>
      <c r="O286" s="110"/>
      <c r="P286" s="45">
        <f t="shared" si="14"/>
        <v>0</v>
      </c>
      <c r="Q286" s="45"/>
      <c r="R286" s="45"/>
      <c r="S286" s="45"/>
      <c r="T286" s="46"/>
    </row>
    <row r="287" spans="1:22" x14ac:dyDescent="0.2">
      <c r="A287" s="91"/>
      <c r="B287" s="82"/>
      <c r="C287" s="82"/>
      <c r="D287" s="1">
        <v>2024</v>
      </c>
      <c r="E287" s="2">
        <f t="shared" si="15"/>
        <v>0</v>
      </c>
      <c r="F287" s="2">
        <v>0</v>
      </c>
      <c r="G287" s="2">
        <v>0</v>
      </c>
      <c r="H287" s="2">
        <v>0</v>
      </c>
      <c r="I287" s="2">
        <v>0</v>
      </c>
      <c r="J287" s="68"/>
      <c r="K287" s="71"/>
      <c r="L287" s="71"/>
      <c r="M287" s="82"/>
      <c r="O287" s="110"/>
      <c r="P287" s="45">
        <f t="shared" si="14"/>
        <v>0</v>
      </c>
      <c r="Q287" s="45"/>
      <c r="R287" s="45"/>
      <c r="S287" s="45"/>
      <c r="T287" s="46"/>
    </row>
    <row r="288" spans="1:22" ht="111" customHeight="1" x14ac:dyDescent="0.2">
      <c r="A288" s="92"/>
      <c r="B288" s="83"/>
      <c r="C288" s="83"/>
      <c r="D288" s="1">
        <v>2025</v>
      </c>
      <c r="E288" s="2">
        <f t="shared" si="15"/>
        <v>0</v>
      </c>
      <c r="F288" s="2">
        <v>0</v>
      </c>
      <c r="G288" s="2">
        <v>0</v>
      </c>
      <c r="H288" s="2">
        <v>0</v>
      </c>
      <c r="I288" s="2">
        <v>0</v>
      </c>
      <c r="J288" s="69"/>
      <c r="K288" s="72"/>
      <c r="L288" s="72"/>
      <c r="M288" s="83"/>
      <c r="O288" s="110"/>
      <c r="P288" s="45">
        <f t="shared" si="14"/>
        <v>0</v>
      </c>
      <c r="Q288" s="45"/>
      <c r="R288" s="45"/>
      <c r="S288" s="45"/>
      <c r="T288" s="46"/>
    </row>
    <row r="289" spans="1:20" x14ac:dyDescent="0.2">
      <c r="A289" s="90" t="s">
        <v>120</v>
      </c>
      <c r="B289" s="94" t="s">
        <v>167</v>
      </c>
      <c r="C289" s="70" t="s">
        <v>94</v>
      </c>
      <c r="D289" s="1" t="s">
        <v>3</v>
      </c>
      <c r="E289" s="2">
        <f>SUM(E290:E294)</f>
        <v>50000</v>
      </c>
      <c r="F289" s="2">
        <f>SUM(F290:F294)</f>
        <v>33000</v>
      </c>
      <c r="G289" s="2">
        <f>SUM(G290:G294)</f>
        <v>0</v>
      </c>
      <c r="H289" s="2">
        <f>SUM(H290:H294)</f>
        <v>2000</v>
      </c>
      <c r="I289" s="2">
        <f>SUM(I290:I294)</f>
        <v>15000</v>
      </c>
      <c r="J289" s="67" t="s">
        <v>166</v>
      </c>
      <c r="K289" s="70" t="s">
        <v>178</v>
      </c>
      <c r="L289" s="70" t="s">
        <v>137</v>
      </c>
      <c r="M289" s="96" t="s">
        <v>156</v>
      </c>
      <c r="O289" s="144" t="s">
        <v>269</v>
      </c>
      <c r="P289" s="45">
        <f t="shared" si="14"/>
        <v>0</v>
      </c>
      <c r="Q289" s="45"/>
      <c r="R289" s="45"/>
      <c r="S289" s="45"/>
      <c r="T289" s="46"/>
    </row>
    <row r="290" spans="1:20" x14ac:dyDescent="0.2">
      <c r="A290" s="91"/>
      <c r="B290" s="82"/>
      <c r="C290" s="82"/>
      <c r="D290" s="1">
        <v>2021</v>
      </c>
      <c r="E290" s="2">
        <f t="shared" si="15"/>
        <v>0</v>
      </c>
      <c r="F290" s="2">
        <v>0</v>
      </c>
      <c r="G290" s="2">
        <v>0</v>
      </c>
      <c r="H290" s="2">
        <v>0</v>
      </c>
      <c r="I290" s="2">
        <v>0</v>
      </c>
      <c r="J290" s="68"/>
      <c r="K290" s="71"/>
      <c r="L290" s="71"/>
      <c r="M290" s="85"/>
      <c r="O290" s="110"/>
      <c r="P290" s="45">
        <f t="shared" si="14"/>
        <v>0</v>
      </c>
      <c r="Q290" s="45"/>
      <c r="R290" s="45"/>
      <c r="S290" s="45"/>
      <c r="T290" s="46"/>
    </row>
    <row r="291" spans="1:20" x14ac:dyDescent="0.2">
      <c r="A291" s="91"/>
      <c r="B291" s="82"/>
      <c r="C291" s="82"/>
      <c r="D291" s="1">
        <v>2022</v>
      </c>
      <c r="E291" s="2">
        <f t="shared" si="15"/>
        <v>0</v>
      </c>
      <c r="F291" s="2">
        <v>0</v>
      </c>
      <c r="G291" s="2">
        <v>0</v>
      </c>
      <c r="H291" s="2">
        <v>0</v>
      </c>
      <c r="I291" s="2">
        <v>0</v>
      </c>
      <c r="J291" s="68"/>
      <c r="K291" s="71"/>
      <c r="L291" s="71"/>
      <c r="M291" s="85"/>
      <c r="O291" s="110"/>
      <c r="P291" s="45">
        <f t="shared" si="14"/>
        <v>0</v>
      </c>
      <c r="Q291" s="45"/>
      <c r="R291" s="45"/>
      <c r="S291" s="45"/>
      <c r="T291" s="46"/>
    </row>
    <row r="292" spans="1:20" x14ac:dyDescent="0.2">
      <c r="A292" s="91"/>
      <c r="B292" s="82"/>
      <c r="C292" s="82"/>
      <c r="D292" s="1">
        <v>2023</v>
      </c>
      <c r="E292" s="2">
        <f t="shared" si="15"/>
        <v>3000</v>
      </c>
      <c r="F292" s="2">
        <v>0</v>
      </c>
      <c r="G292" s="2">
        <v>0</v>
      </c>
      <c r="H292" s="2">
        <v>0</v>
      </c>
      <c r="I292" s="2">
        <v>3000</v>
      </c>
      <c r="J292" s="68"/>
      <c r="K292" s="71"/>
      <c r="L292" s="71"/>
      <c r="M292" s="85"/>
      <c r="O292" s="110"/>
      <c r="P292" s="45">
        <f t="shared" si="14"/>
        <v>0</v>
      </c>
      <c r="Q292" s="45"/>
      <c r="R292" s="45"/>
      <c r="S292" s="45"/>
      <c r="T292" s="46"/>
    </row>
    <row r="293" spans="1:20" x14ac:dyDescent="0.2">
      <c r="A293" s="91"/>
      <c r="B293" s="82"/>
      <c r="C293" s="82"/>
      <c r="D293" s="1">
        <v>2024</v>
      </c>
      <c r="E293" s="2">
        <f t="shared" si="15"/>
        <v>47000</v>
      </c>
      <c r="F293" s="2">
        <v>33000</v>
      </c>
      <c r="G293" s="2">
        <v>0</v>
      </c>
      <c r="H293" s="2">
        <v>2000</v>
      </c>
      <c r="I293" s="2">
        <v>12000</v>
      </c>
      <c r="J293" s="68"/>
      <c r="K293" s="71"/>
      <c r="L293" s="71"/>
      <c r="M293" s="85"/>
      <c r="O293" s="110"/>
      <c r="P293" s="45">
        <f t="shared" si="14"/>
        <v>0</v>
      </c>
      <c r="Q293" s="45"/>
      <c r="R293" s="45"/>
      <c r="S293" s="45"/>
      <c r="T293" s="46"/>
    </row>
    <row r="294" spans="1:20" ht="103.5" customHeight="1" x14ac:dyDescent="0.2">
      <c r="A294" s="92"/>
      <c r="B294" s="83"/>
      <c r="C294" s="83"/>
      <c r="D294" s="1">
        <v>2025</v>
      </c>
      <c r="E294" s="2">
        <f t="shared" si="15"/>
        <v>0</v>
      </c>
      <c r="F294" s="2">
        <v>0</v>
      </c>
      <c r="G294" s="2">
        <v>0</v>
      </c>
      <c r="H294" s="2">
        <v>0</v>
      </c>
      <c r="I294" s="2">
        <v>0</v>
      </c>
      <c r="J294" s="69"/>
      <c r="K294" s="72"/>
      <c r="L294" s="72"/>
      <c r="M294" s="86"/>
      <c r="O294" s="134"/>
      <c r="P294" s="45">
        <f t="shared" si="14"/>
        <v>0</v>
      </c>
      <c r="Q294" s="45"/>
      <c r="R294" s="45"/>
      <c r="S294" s="45"/>
      <c r="T294" s="46"/>
    </row>
    <row r="295" spans="1:20" x14ac:dyDescent="0.2">
      <c r="A295" s="90" t="s">
        <v>121</v>
      </c>
      <c r="B295" s="94" t="s">
        <v>122</v>
      </c>
      <c r="C295" s="70">
        <v>2021</v>
      </c>
      <c r="D295" s="1" t="s">
        <v>3</v>
      </c>
      <c r="E295" s="2">
        <f>SUM(E296:E300)</f>
        <v>16764.400000000001</v>
      </c>
      <c r="F295" s="2">
        <f>SUM(F296:F300)</f>
        <v>955.6</v>
      </c>
      <c r="G295" s="2">
        <f>SUM(G296:G300)</f>
        <v>14970.6</v>
      </c>
      <c r="H295" s="2">
        <f>SUM(H296:H300)</f>
        <v>838.2</v>
      </c>
      <c r="I295" s="2">
        <f>SUM(I296:I300)</f>
        <v>0</v>
      </c>
      <c r="J295" s="67" t="s">
        <v>185</v>
      </c>
      <c r="K295" s="70" t="s">
        <v>137</v>
      </c>
      <c r="L295" s="70" t="s">
        <v>137</v>
      </c>
      <c r="M295" s="84" t="s">
        <v>157</v>
      </c>
      <c r="O295" s="143" t="s">
        <v>297</v>
      </c>
      <c r="P295" s="45"/>
      <c r="Q295" s="45"/>
      <c r="R295" s="45"/>
      <c r="S295" s="45"/>
      <c r="T295" s="45"/>
    </row>
    <row r="296" spans="1:20" x14ac:dyDescent="0.2">
      <c r="A296" s="91"/>
      <c r="B296" s="82"/>
      <c r="C296" s="82"/>
      <c r="D296" s="1">
        <v>2021</v>
      </c>
      <c r="E296" s="2">
        <f>SUM(F296:I296)</f>
        <v>16764.400000000001</v>
      </c>
      <c r="F296" s="2">
        <v>955.6</v>
      </c>
      <c r="G296" s="2">
        <v>14970.6</v>
      </c>
      <c r="H296" s="2">
        <v>838.2</v>
      </c>
      <c r="I296" s="2">
        <v>0</v>
      </c>
      <c r="J296" s="68"/>
      <c r="K296" s="71"/>
      <c r="L296" s="71"/>
      <c r="M296" s="85"/>
      <c r="O296" s="110"/>
      <c r="P296" s="45">
        <f t="shared" si="14"/>
        <v>16764.400000000001</v>
      </c>
      <c r="Q296" s="45">
        <v>955.6</v>
      </c>
      <c r="R296" s="45">
        <v>14970.6</v>
      </c>
      <c r="S296" s="45">
        <v>838.2</v>
      </c>
      <c r="T296" s="46">
        <v>0</v>
      </c>
    </row>
    <row r="297" spans="1:20" x14ac:dyDescent="0.2">
      <c r="A297" s="91"/>
      <c r="B297" s="82"/>
      <c r="C297" s="82"/>
      <c r="D297" s="1">
        <v>2022</v>
      </c>
      <c r="E297" s="2">
        <f>SUM(F297:I297)</f>
        <v>0</v>
      </c>
      <c r="F297" s="2">
        <v>0</v>
      </c>
      <c r="G297" s="2">
        <v>0</v>
      </c>
      <c r="H297" s="2">
        <v>0</v>
      </c>
      <c r="I297" s="2">
        <v>0</v>
      </c>
      <c r="J297" s="68"/>
      <c r="K297" s="71"/>
      <c r="L297" s="71"/>
      <c r="M297" s="85"/>
      <c r="O297" s="110"/>
      <c r="P297" s="45">
        <f t="shared" si="14"/>
        <v>0</v>
      </c>
      <c r="Q297" s="45"/>
      <c r="R297" s="45"/>
      <c r="S297" s="45"/>
      <c r="T297" s="46"/>
    </row>
    <row r="298" spans="1:20" x14ac:dyDescent="0.2">
      <c r="A298" s="91"/>
      <c r="B298" s="82"/>
      <c r="C298" s="82"/>
      <c r="D298" s="1">
        <v>2023</v>
      </c>
      <c r="E298" s="2">
        <f>SUM(F298:I298)</f>
        <v>0</v>
      </c>
      <c r="F298" s="2">
        <v>0</v>
      </c>
      <c r="G298" s="2">
        <v>0</v>
      </c>
      <c r="H298" s="2">
        <v>0</v>
      </c>
      <c r="I298" s="2">
        <v>0</v>
      </c>
      <c r="J298" s="68"/>
      <c r="K298" s="71"/>
      <c r="L298" s="71"/>
      <c r="M298" s="85"/>
      <c r="O298" s="110"/>
      <c r="P298" s="45">
        <f t="shared" si="14"/>
        <v>0</v>
      </c>
      <c r="Q298" s="45"/>
      <c r="R298" s="45"/>
      <c r="S298" s="45"/>
      <c r="T298" s="46"/>
    </row>
    <row r="299" spans="1:20" x14ac:dyDescent="0.2">
      <c r="A299" s="91"/>
      <c r="B299" s="82"/>
      <c r="C299" s="82"/>
      <c r="D299" s="1">
        <v>2024</v>
      </c>
      <c r="E299" s="2">
        <f>SUM(F299:I299)</f>
        <v>0</v>
      </c>
      <c r="F299" s="2">
        <v>0</v>
      </c>
      <c r="G299" s="2">
        <v>0</v>
      </c>
      <c r="H299" s="2">
        <v>0</v>
      </c>
      <c r="I299" s="2">
        <v>0</v>
      </c>
      <c r="J299" s="68"/>
      <c r="K299" s="71"/>
      <c r="L299" s="71"/>
      <c r="M299" s="85"/>
      <c r="O299" s="110"/>
      <c r="P299" s="45">
        <f t="shared" si="14"/>
        <v>0</v>
      </c>
      <c r="Q299" s="45"/>
      <c r="R299" s="45"/>
      <c r="S299" s="45"/>
      <c r="T299" s="46"/>
    </row>
    <row r="300" spans="1:20" ht="47.25" customHeight="1" x14ac:dyDescent="0.2">
      <c r="A300" s="92"/>
      <c r="B300" s="83"/>
      <c r="C300" s="83"/>
      <c r="D300" s="1">
        <v>2025</v>
      </c>
      <c r="E300" s="2">
        <f>SUM(F300:I300)</f>
        <v>0</v>
      </c>
      <c r="F300" s="2">
        <v>0</v>
      </c>
      <c r="G300" s="2">
        <v>0</v>
      </c>
      <c r="H300" s="2">
        <v>0</v>
      </c>
      <c r="I300" s="2">
        <v>0</v>
      </c>
      <c r="J300" s="69"/>
      <c r="K300" s="72"/>
      <c r="L300" s="72"/>
      <c r="M300" s="86"/>
      <c r="O300" s="134"/>
      <c r="P300" s="45">
        <f t="shared" si="14"/>
        <v>0</v>
      </c>
      <c r="Q300" s="45"/>
      <c r="R300" s="45"/>
      <c r="S300" s="45"/>
      <c r="T300" s="46"/>
    </row>
    <row r="301" spans="1:20" x14ac:dyDescent="0.2">
      <c r="A301" s="90" t="s">
        <v>123</v>
      </c>
      <c r="B301" s="67" t="s">
        <v>124</v>
      </c>
      <c r="C301" s="70" t="s">
        <v>10</v>
      </c>
      <c r="D301" s="1" t="s">
        <v>3</v>
      </c>
      <c r="E301" s="2">
        <f>SUM(E302:E306)</f>
        <v>230000</v>
      </c>
      <c r="F301" s="2">
        <f>SUM(F302:F306)</f>
        <v>0</v>
      </c>
      <c r="G301" s="2">
        <f>SUM(G302:G306)</f>
        <v>0</v>
      </c>
      <c r="H301" s="2">
        <f>SUM(H302:H306)</f>
        <v>0</v>
      </c>
      <c r="I301" s="2">
        <f>SUM(I302:I306)</f>
        <v>230000</v>
      </c>
      <c r="J301" s="67" t="s">
        <v>147</v>
      </c>
      <c r="K301" s="70" t="s">
        <v>171</v>
      </c>
      <c r="L301" s="70" t="s">
        <v>203</v>
      </c>
      <c r="M301" s="96" t="s">
        <v>228</v>
      </c>
      <c r="O301" s="144" t="s">
        <v>285</v>
      </c>
      <c r="P301" s="45">
        <f t="shared" si="14"/>
        <v>0</v>
      </c>
      <c r="Q301" s="45"/>
      <c r="R301" s="45"/>
      <c r="S301" s="45"/>
      <c r="T301" s="46"/>
    </row>
    <row r="302" spans="1:20" x14ac:dyDescent="0.2">
      <c r="A302" s="91"/>
      <c r="B302" s="82"/>
      <c r="C302" s="82"/>
      <c r="D302" s="1">
        <v>2021</v>
      </c>
      <c r="E302" s="2">
        <f>SUM(F302:I302)</f>
        <v>46000</v>
      </c>
      <c r="F302" s="2">
        <v>0</v>
      </c>
      <c r="G302" s="2">
        <v>0</v>
      </c>
      <c r="H302" s="2">
        <v>0</v>
      </c>
      <c r="I302" s="2">
        <v>46000</v>
      </c>
      <c r="J302" s="68"/>
      <c r="K302" s="71"/>
      <c r="L302" s="71"/>
      <c r="M302" s="85"/>
      <c r="O302" s="110"/>
      <c r="P302" s="45">
        <f t="shared" si="14"/>
        <v>0</v>
      </c>
      <c r="Q302" s="45"/>
      <c r="R302" s="45"/>
      <c r="S302" s="45"/>
      <c r="T302" s="46"/>
    </row>
    <row r="303" spans="1:20" x14ac:dyDescent="0.2">
      <c r="A303" s="91"/>
      <c r="B303" s="82"/>
      <c r="C303" s="82"/>
      <c r="D303" s="1">
        <v>2022</v>
      </c>
      <c r="E303" s="2">
        <f>SUM(F303:I303)</f>
        <v>46000</v>
      </c>
      <c r="F303" s="2">
        <v>0</v>
      </c>
      <c r="G303" s="2">
        <v>0</v>
      </c>
      <c r="H303" s="2">
        <v>0</v>
      </c>
      <c r="I303" s="2">
        <v>46000</v>
      </c>
      <c r="J303" s="68"/>
      <c r="K303" s="71"/>
      <c r="L303" s="71"/>
      <c r="M303" s="85"/>
      <c r="O303" s="110"/>
      <c r="P303" s="45">
        <f t="shared" si="14"/>
        <v>0</v>
      </c>
      <c r="Q303" s="45"/>
      <c r="R303" s="45"/>
      <c r="S303" s="45"/>
      <c r="T303" s="46"/>
    </row>
    <row r="304" spans="1:20" x14ac:dyDescent="0.2">
      <c r="A304" s="91"/>
      <c r="B304" s="82"/>
      <c r="C304" s="82"/>
      <c r="D304" s="1">
        <v>2023</v>
      </c>
      <c r="E304" s="2">
        <f>SUM(F304:I304)</f>
        <v>46000</v>
      </c>
      <c r="F304" s="2">
        <v>0</v>
      </c>
      <c r="G304" s="2">
        <v>0</v>
      </c>
      <c r="H304" s="2">
        <v>0</v>
      </c>
      <c r="I304" s="2">
        <v>46000</v>
      </c>
      <c r="J304" s="68"/>
      <c r="K304" s="71"/>
      <c r="L304" s="71"/>
      <c r="M304" s="85"/>
      <c r="O304" s="110"/>
      <c r="P304" s="45">
        <f t="shared" si="14"/>
        <v>0</v>
      </c>
      <c r="Q304" s="45"/>
      <c r="R304" s="45"/>
      <c r="S304" s="45"/>
      <c r="T304" s="46"/>
    </row>
    <row r="305" spans="1:20" x14ac:dyDescent="0.2">
      <c r="A305" s="91"/>
      <c r="B305" s="82"/>
      <c r="C305" s="82"/>
      <c r="D305" s="1">
        <v>2024</v>
      </c>
      <c r="E305" s="2">
        <f>SUM(F305:I305)</f>
        <v>46000</v>
      </c>
      <c r="F305" s="2">
        <v>0</v>
      </c>
      <c r="G305" s="2">
        <v>0</v>
      </c>
      <c r="H305" s="2">
        <v>0</v>
      </c>
      <c r="I305" s="2">
        <v>46000</v>
      </c>
      <c r="J305" s="68"/>
      <c r="K305" s="71"/>
      <c r="L305" s="71"/>
      <c r="M305" s="85"/>
      <c r="O305" s="110"/>
      <c r="P305" s="45">
        <f t="shared" si="14"/>
        <v>0</v>
      </c>
      <c r="Q305" s="45"/>
      <c r="R305" s="45"/>
      <c r="S305" s="45"/>
      <c r="T305" s="46"/>
    </row>
    <row r="306" spans="1:20" ht="125.25" customHeight="1" x14ac:dyDescent="0.2">
      <c r="A306" s="92"/>
      <c r="B306" s="83"/>
      <c r="C306" s="83"/>
      <c r="D306" s="1">
        <v>2025</v>
      </c>
      <c r="E306" s="2">
        <f>SUM(F306:I306)</f>
        <v>46000</v>
      </c>
      <c r="F306" s="2">
        <v>0</v>
      </c>
      <c r="G306" s="2">
        <v>0</v>
      </c>
      <c r="H306" s="2">
        <v>0</v>
      </c>
      <c r="I306" s="2">
        <v>46000</v>
      </c>
      <c r="J306" s="69"/>
      <c r="K306" s="72"/>
      <c r="L306" s="72"/>
      <c r="M306" s="86"/>
      <c r="O306" s="134"/>
      <c r="P306" s="45">
        <f t="shared" si="14"/>
        <v>0</v>
      </c>
      <c r="Q306" s="45"/>
      <c r="R306" s="45"/>
      <c r="S306" s="45"/>
      <c r="T306" s="46"/>
    </row>
    <row r="307" spans="1:20" x14ac:dyDescent="0.2">
      <c r="A307" s="5" t="s">
        <v>125</v>
      </c>
      <c r="B307" s="79" t="s">
        <v>126</v>
      </c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1"/>
      <c r="P307" s="64"/>
      <c r="Q307" s="65"/>
      <c r="R307" s="65"/>
      <c r="S307" s="65"/>
      <c r="T307" s="66"/>
    </row>
    <row r="308" spans="1:20" x14ac:dyDescent="0.2">
      <c r="A308" s="90" t="s">
        <v>127</v>
      </c>
      <c r="B308" s="67" t="s">
        <v>128</v>
      </c>
      <c r="C308" s="70" t="s">
        <v>10</v>
      </c>
      <c r="D308" s="1" t="s">
        <v>3</v>
      </c>
      <c r="E308" s="2">
        <f>SUM(E309:E313)</f>
        <v>600000</v>
      </c>
      <c r="F308" s="2">
        <f>SUM(F309:F313)</f>
        <v>0</v>
      </c>
      <c r="G308" s="2">
        <f>SUM(G309:G313)</f>
        <v>0</v>
      </c>
      <c r="H308" s="2">
        <f>SUM(H309:H313)</f>
        <v>0</v>
      </c>
      <c r="I308" s="2">
        <f>SUM(I309:I313)</f>
        <v>600000</v>
      </c>
      <c r="J308" s="67" t="s">
        <v>186</v>
      </c>
      <c r="K308" s="70" t="s">
        <v>135</v>
      </c>
      <c r="L308" s="70" t="s">
        <v>219</v>
      </c>
      <c r="M308" s="67" t="s">
        <v>129</v>
      </c>
      <c r="O308" s="144" t="s">
        <v>267</v>
      </c>
      <c r="P308" s="45">
        <f t="shared" si="14"/>
        <v>0</v>
      </c>
      <c r="Q308" s="45"/>
      <c r="R308" s="45"/>
      <c r="S308" s="45"/>
      <c r="T308" s="46"/>
    </row>
    <row r="309" spans="1:20" x14ac:dyDescent="0.2">
      <c r="A309" s="91"/>
      <c r="B309" s="82"/>
      <c r="C309" s="82"/>
      <c r="D309" s="1">
        <v>2021</v>
      </c>
      <c r="E309" s="2">
        <f>SUM(F309:I309)</f>
        <v>120000</v>
      </c>
      <c r="F309" s="2">
        <v>0</v>
      </c>
      <c r="G309" s="2">
        <v>0</v>
      </c>
      <c r="H309" s="2">
        <v>0</v>
      </c>
      <c r="I309" s="2">
        <v>120000</v>
      </c>
      <c r="J309" s="68"/>
      <c r="K309" s="71"/>
      <c r="L309" s="71"/>
      <c r="M309" s="82"/>
      <c r="O309" s="110"/>
      <c r="P309" s="45">
        <f t="shared" si="14"/>
        <v>0</v>
      </c>
      <c r="Q309" s="45"/>
      <c r="R309" s="45"/>
      <c r="S309" s="45"/>
      <c r="T309" s="46"/>
    </row>
    <row r="310" spans="1:20" x14ac:dyDescent="0.2">
      <c r="A310" s="91"/>
      <c r="B310" s="82"/>
      <c r="C310" s="82"/>
      <c r="D310" s="1">
        <v>2022</v>
      </c>
      <c r="E310" s="2">
        <f>SUM(F310:I310)</f>
        <v>120000</v>
      </c>
      <c r="F310" s="2">
        <v>0</v>
      </c>
      <c r="G310" s="2">
        <v>0</v>
      </c>
      <c r="H310" s="2">
        <v>0</v>
      </c>
      <c r="I310" s="2">
        <v>120000</v>
      </c>
      <c r="J310" s="68"/>
      <c r="K310" s="71"/>
      <c r="L310" s="71"/>
      <c r="M310" s="82"/>
      <c r="O310" s="110"/>
      <c r="P310" s="45">
        <f t="shared" si="14"/>
        <v>0</v>
      </c>
      <c r="Q310" s="45"/>
      <c r="R310" s="45"/>
      <c r="S310" s="45"/>
      <c r="T310" s="46"/>
    </row>
    <row r="311" spans="1:20" x14ac:dyDescent="0.2">
      <c r="A311" s="91"/>
      <c r="B311" s="82"/>
      <c r="C311" s="82"/>
      <c r="D311" s="1">
        <v>2023</v>
      </c>
      <c r="E311" s="2">
        <f>SUM(F311:I311)</f>
        <v>120000</v>
      </c>
      <c r="F311" s="2">
        <v>0</v>
      </c>
      <c r="G311" s="2">
        <v>0</v>
      </c>
      <c r="H311" s="2">
        <v>0</v>
      </c>
      <c r="I311" s="2">
        <v>120000</v>
      </c>
      <c r="J311" s="68"/>
      <c r="K311" s="71"/>
      <c r="L311" s="71"/>
      <c r="M311" s="82"/>
      <c r="O311" s="110"/>
      <c r="P311" s="45">
        <f t="shared" si="14"/>
        <v>0</v>
      </c>
      <c r="Q311" s="45"/>
      <c r="R311" s="45"/>
      <c r="S311" s="45"/>
      <c r="T311" s="46"/>
    </row>
    <row r="312" spans="1:20" x14ac:dyDescent="0.2">
      <c r="A312" s="91"/>
      <c r="B312" s="82"/>
      <c r="C312" s="82"/>
      <c r="D312" s="1">
        <v>2024</v>
      </c>
      <c r="E312" s="2">
        <f>SUM(F312:I312)</f>
        <v>120000</v>
      </c>
      <c r="F312" s="2">
        <v>0</v>
      </c>
      <c r="G312" s="2">
        <v>0</v>
      </c>
      <c r="H312" s="2">
        <v>0</v>
      </c>
      <c r="I312" s="2">
        <v>120000</v>
      </c>
      <c r="J312" s="68"/>
      <c r="K312" s="71"/>
      <c r="L312" s="71"/>
      <c r="M312" s="82"/>
      <c r="O312" s="110"/>
      <c r="P312" s="45">
        <f t="shared" si="14"/>
        <v>0</v>
      </c>
      <c r="Q312" s="45"/>
      <c r="R312" s="45"/>
      <c r="S312" s="45"/>
      <c r="T312" s="46"/>
    </row>
    <row r="313" spans="1:20" ht="95.25" customHeight="1" x14ac:dyDescent="0.2">
      <c r="A313" s="92"/>
      <c r="B313" s="83"/>
      <c r="C313" s="83"/>
      <c r="D313" s="1">
        <v>2025</v>
      </c>
      <c r="E313" s="2">
        <f>SUM(F313:I313)</f>
        <v>120000</v>
      </c>
      <c r="F313" s="2">
        <v>0</v>
      </c>
      <c r="G313" s="2">
        <v>0</v>
      </c>
      <c r="H313" s="2">
        <v>0</v>
      </c>
      <c r="I313" s="2">
        <v>120000</v>
      </c>
      <c r="J313" s="69"/>
      <c r="K313" s="72"/>
      <c r="L313" s="72"/>
      <c r="M313" s="83"/>
      <c r="O313" s="134"/>
      <c r="P313" s="45">
        <f t="shared" si="14"/>
        <v>0</v>
      </c>
      <c r="Q313" s="45"/>
      <c r="R313" s="45"/>
      <c r="S313" s="45"/>
      <c r="T313" s="46"/>
    </row>
    <row r="314" spans="1:20" x14ac:dyDescent="0.2">
      <c r="A314" s="90" t="s">
        <v>130</v>
      </c>
      <c r="B314" s="73" t="s">
        <v>131</v>
      </c>
      <c r="C314" s="70" t="s">
        <v>10</v>
      </c>
      <c r="D314" s="1" t="s">
        <v>3</v>
      </c>
      <c r="E314" s="2">
        <f>SUM(E315:E319)</f>
        <v>770</v>
      </c>
      <c r="F314" s="2">
        <f>SUM(F315:F319)</f>
        <v>770</v>
      </c>
      <c r="G314" s="2">
        <f>SUM(G315:G319)</f>
        <v>0</v>
      </c>
      <c r="H314" s="2">
        <f>SUM(H315:H319)</f>
        <v>0</v>
      </c>
      <c r="I314" s="2">
        <v>0</v>
      </c>
      <c r="J314" s="67" t="s">
        <v>199</v>
      </c>
      <c r="K314" s="70" t="s">
        <v>221</v>
      </c>
      <c r="L314" s="70" t="s">
        <v>219</v>
      </c>
      <c r="M314" s="67" t="s">
        <v>222</v>
      </c>
      <c r="O314" s="144" t="s">
        <v>288</v>
      </c>
      <c r="P314" s="45"/>
      <c r="Q314" s="45"/>
      <c r="R314" s="45"/>
      <c r="S314" s="45"/>
      <c r="T314" s="45"/>
    </row>
    <row r="315" spans="1:20" x14ac:dyDescent="0.2">
      <c r="A315" s="91"/>
      <c r="B315" s="82"/>
      <c r="C315" s="82"/>
      <c r="D315" s="1">
        <v>2021</v>
      </c>
      <c r="E315" s="2">
        <f>SUM(F315:I315)</f>
        <v>770</v>
      </c>
      <c r="F315" s="2">
        <v>770</v>
      </c>
      <c r="G315" s="2">
        <v>0</v>
      </c>
      <c r="H315" s="2">
        <v>0</v>
      </c>
      <c r="I315" s="2">
        <v>0</v>
      </c>
      <c r="J315" s="68"/>
      <c r="K315" s="71"/>
      <c r="L315" s="71"/>
      <c r="M315" s="82"/>
      <c r="O315" s="110"/>
      <c r="P315" s="45">
        <f t="shared" si="14"/>
        <v>624.20000000000005</v>
      </c>
      <c r="Q315" s="45">
        <v>624.20000000000005</v>
      </c>
      <c r="R315" s="45">
        <v>0</v>
      </c>
      <c r="S315" s="45">
        <v>0</v>
      </c>
      <c r="T315" s="46">
        <v>0</v>
      </c>
    </row>
    <row r="316" spans="1:20" x14ac:dyDescent="0.2">
      <c r="A316" s="91"/>
      <c r="B316" s="82"/>
      <c r="C316" s="82"/>
      <c r="D316" s="1">
        <v>2022</v>
      </c>
      <c r="E316" s="2">
        <f>SUM(F316:I316)</f>
        <v>0</v>
      </c>
      <c r="F316" s="2">
        <v>0</v>
      </c>
      <c r="G316" s="2">
        <v>0</v>
      </c>
      <c r="H316" s="2">
        <v>0</v>
      </c>
      <c r="I316" s="2">
        <v>0</v>
      </c>
      <c r="J316" s="68"/>
      <c r="K316" s="71"/>
      <c r="L316" s="71"/>
      <c r="M316" s="82"/>
      <c r="O316" s="110"/>
      <c r="P316" s="45">
        <f t="shared" si="14"/>
        <v>0</v>
      </c>
      <c r="Q316" s="45"/>
      <c r="R316" s="45"/>
      <c r="S316" s="45"/>
      <c r="T316" s="46"/>
    </row>
    <row r="317" spans="1:20" x14ac:dyDescent="0.2">
      <c r="A317" s="91"/>
      <c r="B317" s="82"/>
      <c r="C317" s="82"/>
      <c r="D317" s="1">
        <v>2023</v>
      </c>
      <c r="E317" s="2">
        <f>SUM(F317:I317)</f>
        <v>0</v>
      </c>
      <c r="F317" s="2">
        <v>0</v>
      </c>
      <c r="G317" s="2">
        <v>0</v>
      </c>
      <c r="H317" s="2">
        <v>0</v>
      </c>
      <c r="I317" s="2">
        <v>0</v>
      </c>
      <c r="J317" s="68"/>
      <c r="K317" s="71"/>
      <c r="L317" s="71"/>
      <c r="M317" s="82"/>
      <c r="O317" s="110"/>
      <c r="P317" s="45">
        <f t="shared" si="14"/>
        <v>0</v>
      </c>
      <c r="Q317" s="45"/>
      <c r="R317" s="45"/>
      <c r="S317" s="45"/>
      <c r="T317" s="46"/>
    </row>
    <row r="318" spans="1:20" x14ac:dyDescent="0.2">
      <c r="A318" s="91"/>
      <c r="B318" s="82"/>
      <c r="C318" s="82"/>
      <c r="D318" s="1">
        <v>2024</v>
      </c>
      <c r="E318" s="2">
        <f>SUM(F318:I318)</f>
        <v>0</v>
      </c>
      <c r="F318" s="2">
        <v>0</v>
      </c>
      <c r="G318" s="2">
        <v>0</v>
      </c>
      <c r="H318" s="2">
        <v>0</v>
      </c>
      <c r="I318" s="2">
        <v>0</v>
      </c>
      <c r="J318" s="68"/>
      <c r="K318" s="71"/>
      <c r="L318" s="71"/>
      <c r="M318" s="82"/>
      <c r="O318" s="110"/>
      <c r="P318" s="45">
        <f t="shared" si="14"/>
        <v>0</v>
      </c>
      <c r="Q318" s="45"/>
      <c r="R318" s="45"/>
      <c r="S318" s="45"/>
      <c r="T318" s="46"/>
    </row>
    <row r="319" spans="1:20" ht="115.5" customHeight="1" x14ac:dyDescent="0.2">
      <c r="A319" s="92"/>
      <c r="B319" s="83"/>
      <c r="C319" s="83"/>
      <c r="D319" s="1">
        <v>2025</v>
      </c>
      <c r="E319" s="2">
        <f>SUM(F319:I319)</f>
        <v>0</v>
      </c>
      <c r="F319" s="2">
        <v>0</v>
      </c>
      <c r="G319" s="2">
        <v>0</v>
      </c>
      <c r="H319" s="2">
        <v>0</v>
      </c>
      <c r="I319" s="2">
        <v>0</v>
      </c>
      <c r="J319" s="69"/>
      <c r="K319" s="72"/>
      <c r="L319" s="72"/>
      <c r="M319" s="83"/>
      <c r="O319" s="134"/>
      <c r="P319" s="45">
        <f t="shared" si="14"/>
        <v>0</v>
      </c>
      <c r="Q319" s="45"/>
      <c r="R319" s="45"/>
      <c r="S319" s="45"/>
      <c r="T319" s="46"/>
    </row>
    <row r="320" spans="1:20" x14ac:dyDescent="0.2">
      <c r="A320" s="90" t="s">
        <v>132</v>
      </c>
      <c r="B320" s="67" t="s">
        <v>133</v>
      </c>
      <c r="C320" s="70" t="s">
        <v>17</v>
      </c>
      <c r="D320" s="1" t="s">
        <v>3</v>
      </c>
      <c r="E320" s="2">
        <f>SUM(E321:E325)</f>
        <v>0</v>
      </c>
      <c r="F320" s="2">
        <f>SUM(F321:F325)</f>
        <v>0</v>
      </c>
      <c r="G320" s="2">
        <f>SUM(G321:G325)</f>
        <v>0</v>
      </c>
      <c r="H320" s="2">
        <f>SUM(H321:H325)</f>
        <v>0</v>
      </c>
      <c r="I320" s="2">
        <v>0</v>
      </c>
      <c r="J320" s="67" t="s">
        <v>148</v>
      </c>
      <c r="K320" s="70" t="s">
        <v>221</v>
      </c>
      <c r="L320" s="70" t="s">
        <v>219</v>
      </c>
      <c r="M320" s="67" t="s">
        <v>223</v>
      </c>
      <c r="O320" s="144" t="s">
        <v>303</v>
      </c>
      <c r="P320" s="45">
        <f t="shared" si="14"/>
        <v>0</v>
      </c>
      <c r="Q320" s="45"/>
      <c r="R320" s="45"/>
      <c r="S320" s="45"/>
      <c r="T320" s="46"/>
    </row>
    <row r="321" spans="1:20" x14ac:dyDescent="0.2">
      <c r="A321" s="91"/>
      <c r="B321" s="82"/>
      <c r="C321" s="82"/>
      <c r="D321" s="1">
        <v>2021</v>
      </c>
      <c r="E321" s="2">
        <f>SUM(F321:I321)</f>
        <v>0</v>
      </c>
      <c r="F321" s="2">
        <v>0</v>
      </c>
      <c r="G321" s="2">
        <v>0</v>
      </c>
      <c r="H321" s="2">
        <v>0</v>
      </c>
      <c r="I321" s="2">
        <v>0</v>
      </c>
      <c r="J321" s="68"/>
      <c r="K321" s="71"/>
      <c r="L321" s="71"/>
      <c r="M321" s="82"/>
      <c r="O321" s="145"/>
      <c r="P321" s="45">
        <f t="shared" si="14"/>
        <v>0</v>
      </c>
      <c r="Q321" s="45"/>
      <c r="R321" s="45"/>
      <c r="S321" s="45"/>
      <c r="T321" s="46"/>
    </row>
    <row r="322" spans="1:20" x14ac:dyDescent="0.2">
      <c r="A322" s="91"/>
      <c r="B322" s="82"/>
      <c r="C322" s="82"/>
      <c r="D322" s="1">
        <v>2022</v>
      </c>
      <c r="E322" s="2">
        <f>SUM(F322:I322)</f>
        <v>0</v>
      </c>
      <c r="F322" s="2">
        <v>0</v>
      </c>
      <c r="G322" s="2">
        <v>0</v>
      </c>
      <c r="H322" s="2">
        <v>0</v>
      </c>
      <c r="I322" s="2">
        <v>0</v>
      </c>
      <c r="J322" s="68"/>
      <c r="K322" s="71"/>
      <c r="L322" s="71"/>
      <c r="M322" s="82"/>
      <c r="O322" s="145"/>
      <c r="P322" s="45">
        <f t="shared" si="14"/>
        <v>0</v>
      </c>
      <c r="Q322" s="45"/>
      <c r="R322" s="45"/>
      <c r="S322" s="45"/>
      <c r="T322" s="46"/>
    </row>
    <row r="323" spans="1:20" x14ac:dyDescent="0.2">
      <c r="A323" s="91"/>
      <c r="B323" s="82"/>
      <c r="C323" s="82"/>
      <c r="D323" s="1">
        <v>2023</v>
      </c>
      <c r="E323" s="2">
        <f>SUM(F323:I323)</f>
        <v>0</v>
      </c>
      <c r="F323" s="2">
        <v>0</v>
      </c>
      <c r="G323" s="2">
        <v>0</v>
      </c>
      <c r="H323" s="2">
        <v>0</v>
      </c>
      <c r="I323" s="2">
        <v>0</v>
      </c>
      <c r="J323" s="68"/>
      <c r="K323" s="71"/>
      <c r="L323" s="71"/>
      <c r="M323" s="82"/>
      <c r="O323" s="145"/>
      <c r="P323" s="45">
        <f t="shared" si="14"/>
        <v>0</v>
      </c>
      <c r="Q323" s="45"/>
      <c r="R323" s="45"/>
      <c r="S323" s="45"/>
      <c r="T323" s="46"/>
    </row>
    <row r="324" spans="1:20" x14ac:dyDescent="0.2">
      <c r="A324" s="91"/>
      <c r="B324" s="82"/>
      <c r="C324" s="82"/>
      <c r="D324" s="1">
        <v>2024</v>
      </c>
      <c r="E324" s="2">
        <f>SUM(F324:I324)</f>
        <v>0</v>
      </c>
      <c r="F324" s="2">
        <v>0</v>
      </c>
      <c r="G324" s="2">
        <v>0</v>
      </c>
      <c r="H324" s="2">
        <v>0</v>
      </c>
      <c r="I324" s="2">
        <v>0</v>
      </c>
      <c r="J324" s="68"/>
      <c r="K324" s="71"/>
      <c r="L324" s="71"/>
      <c r="M324" s="82"/>
      <c r="O324" s="145"/>
      <c r="P324" s="45">
        <f t="shared" si="14"/>
        <v>0</v>
      </c>
      <c r="Q324" s="45"/>
      <c r="R324" s="45"/>
      <c r="S324" s="45"/>
      <c r="T324" s="46"/>
    </row>
    <row r="325" spans="1:20" ht="98.25" customHeight="1" x14ac:dyDescent="0.2">
      <c r="A325" s="92"/>
      <c r="B325" s="83"/>
      <c r="C325" s="83"/>
      <c r="D325" s="1">
        <v>2025</v>
      </c>
      <c r="E325" s="2">
        <f>SUM(F325:I325)</f>
        <v>0</v>
      </c>
      <c r="F325" s="2">
        <v>0</v>
      </c>
      <c r="G325" s="2">
        <v>0</v>
      </c>
      <c r="H325" s="2">
        <v>0</v>
      </c>
      <c r="I325" s="2">
        <v>0</v>
      </c>
      <c r="J325" s="69"/>
      <c r="K325" s="72"/>
      <c r="L325" s="72"/>
      <c r="M325" s="83"/>
      <c r="O325" s="95"/>
      <c r="P325" s="45">
        <f t="shared" si="14"/>
        <v>0</v>
      </c>
      <c r="Q325" s="45"/>
      <c r="R325" s="45"/>
      <c r="S325" s="45"/>
      <c r="T325" s="46"/>
    </row>
    <row r="326" spans="1:20" hidden="1" x14ac:dyDescent="0.2">
      <c r="A326" s="30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P326" s="52"/>
      <c r="Q326" s="53"/>
      <c r="R326" s="53"/>
      <c r="S326" s="53"/>
      <c r="T326" s="54">
        <f>SUM(U313)</f>
        <v>0</v>
      </c>
    </row>
    <row r="327" spans="1:20" hidden="1" x14ac:dyDescent="0.2">
      <c r="A327" s="30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O327" s="32" t="s">
        <v>271</v>
      </c>
      <c r="P327" s="52">
        <f t="shared" ref="P327" si="16">SUM(Q327:T327)</f>
        <v>485366.47</v>
      </c>
      <c r="Q327" s="55">
        <f>SUM(Q19:Q325)</f>
        <v>64784.404999999992</v>
      </c>
      <c r="R327" s="55">
        <f>SUM(R19:R325)</f>
        <v>168302.36</v>
      </c>
      <c r="S327" s="55">
        <f>SUM(S19:S325)</f>
        <v>1850.3600000000001</v>
      </c>
      <c r="T327" s="55">
        <f>SUM(T19:T325)</f>
        <v>250429.345</v>
      </c>
    </row>
    <row r="328" spans="1:20" hidden="1" x14ac:dyDescent="0.2">
      <c r="A328" s="30"/>
      <c r="B328" s="33" t="s">
        <v>270</v>
      </c>
      <c r="C328" s="34"/>
      <c r="D328" s="34"/>
      <c r="E328" s="35">
        <f>SUM(E20+E26+E32+E39+E45+E58+E64+E70+E76+E82+E88+E94+E100+E106+E112+E120+E126+E132+E156+E168+E174+E180+E192+E210+E217+E229+E235+E241+E266+E272+E284+E296+E302+E309+E315)</f>
        <v>1711856.37</v>
      </c>
      <c r="F328" s="35">
        <f>SUM(F20+F26+F32+F39+F45+F58+F64+F70+F76+F82+F88+F94+F100+F106+F112+F120+F126+F132+F156+F168+F174+F180+F192+F210+F217+F229+F235+F241+F266+F272+F284+F296+F302+F309+F315)</f>
        <v>187399.12</v>
      </c>
      <c r="G328" s="35">
        <f>SUM(G20+G26+G32+G39+G45+G58+G64+G70+G76+G82+G88+G94+G100+G106+G112+G120+G126+G132+G156+G168+G174+G180+G192+G210+G217+G229+G235+G241+G266+G272+G284+G296+G302+G309+G315)</f>
        <v>369475.4</v>
      </c>
      <c r="H328" s="35">
        <f>SUM(H20+H26+H32+H39+H45+H58+H64+H70+H76+H82+H88+H94+H100+H106+H112+H120+H126+H132+H156+H168+H174+H180+H192+H210+H217+H229+H235+H241+H266+H272+H284+H296+H302+H309+H315)</f>
        <v>2863.5</v>
      </c>
      <c r="I328" s="35">
        <f>SUM(I20+I26+I32+I39+I45+I58+I64+I70+I76+I82+I88+I94+I100+I106+I112+I120+I126+I132+I156+I168+I174+I180+I192+I210+I217+I229+I235+I241+I266+I272+I284+I296+I302+I309+I315)</f>
        <v>1152118.3500000001</v>
      </c>
      <c r="J328" s="31"/>
      <c r="K328" s="31"/>
      <c r="L328" s="31"/>
      <c r="M328" s="31"/>
      <c r="P328" s="53"/>
      <c r="Q328" s="53"/>
      <c r="R328" s="53"/>
      <c r="S328" s="53"/>
      <c r="T328" s="54"/>
    </row>
    <row r="329" spans="1:20" hidden="1" x14ac:dyDescent="0.2">
      <c r="A329" s="30"/>
      <c r="B329" s="31"/>
      <c r="C329" s="31"/>
      <c r="D329" s="31"/>
      <c r="E329" s="31"/>
      <c r="F329" s="31"/>
      <c r="G329" s="31"/>
      <c r="H329" s="31"/>
      <c r="I329" s="36"/>
      <c r="J329" s="31"/>
      <c r="K329" s="31"/>
      <c r="L329" s="31"/>
      <c r="M329" s="31"/>
      <c r="P329" s="53"/>
      <c r="Q329" s="53">
        <f>Q320+Q314+Q308+Q301+Q295+Q289+Q283+Q277+Q271+Q265+Q258+Q252+Q246+Q240+Q234+Q228+Q222+Q216+Q209++Q197+Q191+Q185+Q179+Q173+Q167+Q161+Q155+Q149+Q143+Q137+Q131+Q125+Q119+Q111+Q105+Q99+Q93+Q87+Q81+Q75+Q69+Q63+Q57+Q51+Q44+Q38+Q31+Q25+Q19</f>
        <v>0</v>
      </c>
      <c r="R329" s="53">
        <f t="shared" ref="R329:T329" si="17">R320+R314+R308+R301+R295+R289+R283+R277+R271+R265+R258+R252+R246+R240+R234+R228+R222+R216+R209++R197+R191+R185+R179+R173+R167+R161+R155+R149+R143+R137+R131+R125+R119+R111+R105+R99+R93+R87+R81+R75+R69+R63+R57+R51+R44+R38+R31+R25+R19</f>
        <v>0</v>
      </c>
      <c r="S329" s="53">
        <f t="shared" si="17"/>
        <v>0</v>
      </c>
      <c r="T329" s="53">
        <f t="shared" si="17"/>
        <v>0</v>
      </c>
    </row>
    <row r="330" spans="1:20" hidden="1" x14ac:dyDescent="0.2">
      <c r="E330" s="37">
        <f>SUM(F328:I328)</f>
        <v>1711856.37</v>
      </c>
    </row>
    <row r="333" spans="1:20" x14ac:dyDescent="0.2">
      <c r="I333" s="37"/>
    </row>
  </sheetData>
  <mergeCells count="442">
    <mergeCell ref="O277:O282"/>
    <mergeCell ref="O283:O288"/>
    <mergeCell ref="O289:O294"/>
    <mergeCell ref="O295:O300"/>
    <mergeCell ref="O301:O306"/>
    <mergeCell ref="O308:O313"/>
    <mergeCell ref="O314:O319"/>
    <mergeCell ref="O320:O325"/>
    <mergeCell ref="O222:O227"/>
    <mergeCell ref="O228:O233"/>
    <mergeCell ref="O234:O239"/>
    <mergeCell ref="O240:O245"/>
    <mergeCell ref="O246:O251"/>
    <mergeCell ref="O252:O257"/>
    <mergeCell ref="O258:O263"/>
    <mergeCell ref="O265:O270"/>
    <mergeCell ref="O271:O276"/>
    <mergeCell ref="O167:O172"/>
    <mergeCell ref="O173:O178"/>
    <mergeCell ref="O179:O184"/>
    <mergeCell ref="O185:O190"/>
    <mergeCell ref="O191:O196"/>
    <mergeCell ref="O197:O202"/>
    <mergeCell ref="O203:O208"/>
    <mergeCell ref="O209:O214"/>
    <mergeCell ref="O216:O221"/>
    <mergeCell ref="O119:O124"/>
    <mergeCell ref="O125:O130"/>
    <mergeCell ref="O131:O136"/>
    <mergeCell ref="O137:O142"/>
    <mergeCell ref="O143:O148"/>
    <mergeCell ref="O149:O154"/>
    <mergeCell ref="O155:O160"/>
    <mergeCell ref="O161:O166"/>
    <mergeCell ref="O63:O68"/>
    <mergeCell ref="O69:O74"/>
    <mergeCell ref="O75:O80"/>
    <mergeCell ref="O81:O86"/>
    <mergeCell ref="O87:O92"/>
    <mergeCell ref="O93:O98"/>
    <mergeCell ref="O99:O104"/>
    <mergeCell ref="O105:O110"/>
    <mergeCell ref="O111:O116"/>
    <mergeCell ref="O3:O4"/>
    <mergeCell ref="O5:O10"/>
    <mergeCell ref="O19:O24"/>
    <mergeCell ref="O25:O30"/>
    <mergeCell ref="O31:O36"/>
    <mergeCell ref="O38:O43"/>
    <mergeCell ref="O44:O49"/>
    <mergeCell ref="O51:O56"/>
    <mergeCell ref="O57:O62"/>
    <mergeCell ref="O11:O16"/>
    <mergeCell ref="A51:A56"/>
    <mergeCell ref="A44:A49"/>
    <mergeCell ref="M105:M110"/>
    <mergeCell ref="B63:B68"/>
    <mergeCell ref="C63:C68"/>
    <mergeCell ref="J63:J68"/>
    <mergeCell ref="L63:L68"/>
    <mergeCell ref="A125:A130"/>
    <mergeCell ref="L161:L166"/>
    <mergeCell ref="B75:B80"/>
    <mergeCell ref="C75:C80"/>
    <mergeCell ref="C81:C86"/>
    <mergeCell ref="B69:B74"/>
    <mergeCell ref="C69:C74"/>
    <mergeCell ref="J105:J110"/>
    <mergeCell ref="B81:B86"/>
    <mergeCell ref="J69:J74"/>
    <mergeCell ref="M63:M68"/>
    <mergeCell ref="A119:A124"/>
    <mergeCell ref="A99:A104"/>
    <mergeCell ref="A111:A116"/>
    <mergeCell ref="A105:A110"/>
    <mergeCell ref="A75:A80"/>
    <mergeCell ref="B119:B124"/>
    <mergeCell ref="A25:A30"/>
    <mergeCell ref="B5:B10"/>
    <mergeCell ref="A5:A10"/>
    <mergeCell ref="C5:C10"/>
    <mergeCell ref="A38:A43"/>
    <mergeCell ref="A31:A36"/>
    <mergeCell ref="J25:J30"/>
    <mergeCell ref="J31:J36"/>
    <mergeCell ref="A11:A16"/>
    <mergeCell ref="B11:B16"/>
    <mergeCell ref="B19:B24"/>
    <mergeCell ref="C19:C24"/>
    <mergeCell ref="B17:I17"/>
    <mergeCell ref="B57:B62"/>
    <mergeCell ref="C57:C62"/>
    <mergeCell ref="M38:M43"/>
    <mergeCell ref="M25:M30"/>
    <mergeCell ref="B25:B30"/>
    <mergeCell ref="C25:C30"/>
    <mergeCell ref="B51:B56"/>
    <mergeCell ref="B37:M37"/>
    <mergeCell ref="J44:J49"/>
    <mergeCell ref="B38:B43"/>
    <mergeCell ref="C38:C43"/>
    <mergeCell ref="J38:J43"/>
    <mergeCell ref="L51:L56"/>
    <mergeCell ref="L57:L62"/>
    <mergeCell ref="B44:B49"/>
    <mergeCell ref="B50:M50"/>
    <mergeCell ref="J57:J62"/>
    <mergeCell ref="J51:J56"/>
    <mergeCell ref="M51:M56"/>
    <mergeCell ref="C51:C56"/>
    <mergeCell ref="C44:C49"/>
    <mergeCell ref="M3:M4"/>
    <mergeCell ref="M11:M16"/>
    <mergeCell ref="A19:A24"/>
    <mergeCell ref="C11:C16"/>
    <mergeCell ref="A3:A4"/>
    <mergeCell ref="B3:B4"/>
    <mergeCell ref="B31:B36"/>
    <mergeCell ref="C31:C36"/>
    <mergeCell ref="K3:K4"/>
    <mergeCell ref="K11:K16"/>
    <mergeCell ref="K19:K24"/>
    <mergeCell ref="L11:L16"/>
    <mergeCell ref="L19:L24"/>
    <mergeCell ref="J5:J10"/>
    <mergeCell ref="K5:K10"/>
    <mergeCell ref="L3:L4"/>
    <mergeCell ref="C3:C4"/>
    <mergeCell ref="D3:I3"/>
    <mergeCell ref="J3:J4"/>
    <mergeCell ref="J19:J24"/>
    <mergeCell ref="J11:J16"/>
    <mergeCell ref="B18:M18"/>
    <mergeCell ref="M19:M24"/>
    <mergeCell ref="M31:M36"/>
    <mergeCell ref="M197:M202"/>
    <mergeCell ref="J185:J190"/>
    <mergeCell ref="B209:B214"/>
    <mergeCell ref="M87:M92"/>
    <mergeCell ref="M44:M49"/>
    <mergeCell ref="M57:M62"/>
    <mergeCell ref="J75:J80"/>
    <mergeCell ref="M75:M80"/>
    <mergeCell ref="M69:M74"/>
    <mergeCell ref="K75:K80"/>
    <mergeCell ref="C161:C166"/>
    <mergeCell ref="J161:J166"/>
    <mergeCell ref="M137:M142"/>
    <mergeCell ref="M143:M148"/>
    <mergeCell ref="C143:C148"/>
    <mergeCell ref="M119:M124"/>
    <mergeCell ref="M111:M116"/>
    <mergeCell ref="M125:M130"/>
    <mergeCell ref="K111:K116"/>
    <mergeCell ref="K119:K124"/>
    <mergeCell ref="K125:K130"/>
    <mergeCell ref="J119:J124"/>
    <mergeCell ref="B105:B110"/>
    <mergeCell ref="J111:J116"/>
    <mergeCell ref="A197:A202"/>
    <mergeCell ref="J209:J214"/>
    <mergeCell ref="B191:B196"/>
    <mergeCell ref="C191:C196"/>
    <mergeCell ref="J191:J196"/>
    <mergeCell ref="A209:A214"/>
    <mergeCell ref="M289:M294"/>
    <mergeCell ref="M240:M245"/>
    <mergeCell ref="J228:J233"/>
    <mergeCell ref="M228:M233"/>
    <mergeCell ref="C289:C294"/>
    <mergeCell ref="C283:C288"/>
    <mergeCell ref="C277:C282"/>
    <mergeCell ref="B234:B239"/>
    <mergeCell ref="M234:M239"/>
    <mergeCell ref="M271:M276"/>
    <mergeCell ref="J271:J276"/>
    <mergeCell ref="A228:A233"/>
    <mergeCell ref="B222:B227"/>
    <mergeCell ref="B252:B257"/>
    <mergeCell ref="B246:B251"/>
    <mergeCell ref="B203:B208"/>
    <mergeCell ref="C203:C208"/>
    <mergeCell ref="C246:C251"/>
    <mergeCell ref="L301:L306"/>
    <mergeCell ref="A179:A184"/>
    <mergeCell ref="C179:C184"/>
    <mergeCell ref="K179:K184"/>
    <mergeCell ref="K185:K190"/>
    <mergeCell ref="B179:B184"/>
    <mergeCell ref="K271:K276"/>
    <mergeCell ref="K301:K306"/>
    <mergeCell ref="K203:K208"/>
    <mergeCell ref="K209:K214"/>
    <mergeCell ref="A301:A306"/>
    <mergeCell ref="A271:A276"/>
    <mergeCell ref="A283:A288"/>
    <mergeCell ref="A277:A282"/>
    <mergeCell ref="B283:B288"/>
    <mergeCell ref="B271:B276"/>
    <mergeCell ref="B295:B300"/>
    <mergeCell ref="A295:A300"/>
    <mergeCell ref="K277:K282"/>
    <mergeCell ref="A289:A294"/>
    <mergeCell ref="B289:B294"/>
    <mergeCell ref="J283:J288"/>
    <mergeCell ref="J277:J282"/>
    <mergeCell ref="B277:B282"/>
    <mergeCell ref="M301:M306"/>
    <mergeCell ref="M246:M251"/>
    <mergeCell ref="M252:M257"/>
    <mergeCell ref="M283:M288"/>
    <mergeCell ref="M277:M282"/>
    <mergeCell ref="M258:M263"/>
    <mergeCell ref="A63:A68"/>
    <mergeCell ref="A69:A74"/>
    <mergeCell ref="A81:A86"/>
    <mergeCell ref="A87:A92"/>
    <mergeCell ref="M216:M221"/>
    <mergeCell ref="J222:J227"/>
    <mergeCell ref="J216:J221"/>
    <mergeCell ref="M209:M214"/>
    <mergeCell ref="A216:A221"/>
    <mergeCell ref="K197:K202"/>
    <mergeCell ref="L143:L148"/>
    <mergeCell ref="K173:K178"/>
    <mergeCell ref="J179:J184"/>
    <mergeCell ref="J143:J148"/>
    <mergeCell ref="K167:K172"/>
    <mergeCell ref="A131:A136"/>
    <mergeCell ref="B161:B166"/>
    <mergeCell ref="A161:A166"/>
    <mergeCell ref="A57:A62"/>
    <mergeCell ref="A93:A98"/>
    <mergeCell ref="B265:B270"/>
    <mergeCell ref="B264:M264"/>
    <mergeCell ref="M265:M270"/>
    <mergeCell ref="B228:B233"/>
    <mergeCell ref="C216:C221"/>
    <mergeCell ref="B240:B245"/>
    <mergeCell ref="L240:L245"/>
    <mergeCell ref="K216:K221"/>
    <mergeCell ref="A252:A257"/>
    <mergeCell ref="A258:A263"/>
    <mergeCell ref="L222:L227"/>
    <mergeCell ref="L234:L239"/>
    <mergeCell ref="L228:L233"/>
    <mergeCell ref="M222:M227"/>
    <mergeCell ref="B111:B116"/>
    <mergeCell ref="B125:B130"/>
    <mergeCell ref="J125:J130"/>
    <mergeCell ref="M203:M208"/>
    <mergeCell ref="C209:C214"/>
    <mergeCell ref="A265:A270"/>
    <mergeCell ref="A222:A227"/>
    <mergeCell ref="A234:A239"/>
    <mergeCell ref="A240:A245"/>
    <mergeCell ref="A203:A208"/>
    <mergeCell ref="A246:A251"/>
    <mergeCell ref="B216:B221"/>
    <mergeCell ref="B215:M215"/>
    <mergeCell ref="B131:B136"/>
    <mergeCell ref="A143:A148"/>
    <mergeCell ref="A191:A196"/>
    <mergeCell ref="A185:A190"/>
    <mergeCell ref="B155:B160"/>
    <mergeCell ref="B149:B154"/>
    <mergeCell ref="B167:B172"/>
    <mergeCell ref="B143:B148"/>
    <mergeCell ref="A173:A178"/>
    <mergeCell ref="B185:B190"/>
    <mergeCell ref="J131:J136"/>
    <mergeCell ref="M131:M136"/>
    <mergeCell ref="K131:K136"/>
    <mergeCell ref="L173:L178"/>
    <mergeCell ref="M167:M172"/>
    <mergeCell ref="M191:M196"/>
    <mergeCell ref="M173:M178"/>
    <mergeCell ref="J167:J172"/>
    <mergeCell ref="C185:C190"/>
    <mergeCell ref="M308:M313"/>
    <mergeCell ref="M314:M319"/>
    <mergeCell ref="C308:C313"/>
    <mergeCell ref="A155:A160"/>
    <mergeCell ref="A149:A154"/>
    <mergeCell ref="A137:A142"/>
    <mergeCell ref="B137:B142"/>
    <mergeCell ref="C137:C142"/>
    <mergeCell ref="J265:J270"/>
    <mergeCell ref="A167:A172"/>
    <mergeCell ref="A308:A313"/>
    <mergeCell ref="B308:B313"/>
    <mergeCell ref="B314:B319"/>
    <mergeCell ref="C314:C319"/>
    <mergeCell ref="J314:J319"/>
    <mergeCell ref="B258:B263"/>
    <mergeCell ref="C258:C263"/>
    <mergeCell ref="J203:J208"/>
    <mergeCell ref="C173:C178"/>
    <mergeCell ref="K155:K160"/>
    <mergeCell ref="K137:K142"/>
    <mergeCell ref="K143:K148"/>
    <mergeCell ref="M179:M184"/>
    <mergeCell ref="M185:M190"/>
    <mergeCell ref="J320:J325"/>
    <mergeCell ref="J308:J313"/>
    <mergeCell ref="C125:C130"/>
    <mergeCell ref="C131:C136"/>
    <mergeCell ref="A320:A325"/>
    <mergeCell ref="B320:B325"/>
    <mergeCell ref="C320:C325"/>
    <mergeCell ref="M320:M325"/>
    <mergeCell ref="K308:K313"/>
    <mergeCell ref="K314:K319"/>
    <mergeCell ref="K320:K325"/>
    <mergeCell ref="A314:A319"/>
    <mergeCell ref="C271:C276"/>
    <mergeCell ref="J258:J263"/>
    <mergeCell ref="C265:C270"/>
    <mergeCell ref="C252:C257"/>
    <mergeCell ref="C228:C233"/>
    <mergeCell ref="C197:C202"/>
    <mergeCell ref="C222:C227"/>
    <mergeCell ref="J246:J251"/>
    <mergeCell ref="C240:C245"/>
    <mergeCell ref="C234:C239"/>
    <mergeCell ref="B173:B178"/>
    <mergeCell ref="B197:B202"/>
    <mergeCell ref="B93:B98"/>
    <mergeCell ref="C87:C92"/>
    <mergeCell ref="J87:J92"/>
    <mergeCell ref="K93:K98"/>
    <mergeCell ref="L119:L124"/>
    <mergeCell ref="B99:B104"/>
    <mergeCell ref="C99:C104"/>
    <mergeCell ref="J99:J104"/>
    <mergeCell ref="C111:C116"/>
    <mergeCell ref="B87:B92"/>
    <mergeCell ref="K105:K110"/>
    <mergeCell ref="B117:M117"/>
    <mergeCell ref="B118:M118"/>
    <mergeCell ref="C93:C98"/>
    <mergeCell ref="K99:K104"/>
    <mergeCell ref="L99:L104"/>
    <mergeCell ref="L105:L110"/>
    <mergeCell ref="L111:L116"/>
    <mergeCell ref="C119:C124"/>
    <mergeCell ref="M93:M98"/>
    <mergeCell ref="J93:J98"/>
    <mergeCell ref="C105:C110"/>
    <mergeCell ref="M99:M104"/>
    <mergeCell ref="J149:J154"/>
    <mergeCell ref="K81:K86"/>
    <mergeCell ref="K87:K92"/>
    <mergeCell ref="J137:J142"/>
    <mergeCell ref="K149:K154"/>
    <mergeCell ref="C155:C160"/>
    <mergeCell ref="J155:J160"/>
    <mergeCell ref="C149:C154"/>
    <mergeCell ref="L149:L154"/>
    <mergeCell ref="K161:K166"/>
    <mergeCell ref="L283:L288"/>
    <mergeCell ref="J252:J257"/>
    <mergeCell ref="L289:L294"/>
    <mergeCell ref="L295:L300"/>
    <mergeCell ref="K25:K30"/>
    <mergeCell ref="K31:K36"/>
    <mergeCell ref="K38:K43"/>
    <mergeCell ref="K44:K49"/>
    <mergeCell ref="K51:K56"/>
    <mergeCell ref="K57:K62"/>
    <mergeCell ref="K63:K68"/>
    <mergeCell ref="L25:L30"/>
    <mergeCell ref="L31:L36"/>
    <mergeCell ref="L38:L43"/>
    <mergeCell ref="L44:L49"/>
    <mergeCell ref="L81:L86"/>
    <mergeCell ref="L87:L92"/>
    <mergeCell ref="L93:L98"/>
    <mergeCell ref="L197:L202"/>
    <mergeCell ref="L203:L208"/>
    <mergeCell ref="L209:L214"/>
    <mergeCell ref="L216:L221"/>
    <mergeCell ref="J81:J86"/>
    <mergeCell ref="L185:L190"/>
    <mergeCell ref="L191:L196"/>
    <mergeCell ref="L137:L142"/>
    <mergeCell ref="L125:L130"/>
    <mergeCell ref="L131:L136"/>
    <mergeCell ref="L75:L80"/>
    <mergeCell ref="L69:L74"/>
    <mergeCell ref="M161:M166"/>
    <mergeCell ref="M149:M154"/>
    <mergeCell ref="M81:M86"/>
    <mergeCell ref="M155:M160"/>
    <mergeCell ref="M5:M10"/>
    <mergeCell ref="L308:L313"/>
    <mergeCell ref="L314:L319"/>
    <mergeCell ref="L320:L325"/>
    <mergeCell ref="L246:L251"/>
    <mergeCell ref="L252:L257"/>
    <mergeCell ref="L258:L263"/>
    <mergeCell ref="L265:L270"/>
    <mergeCell ref="B307:M307"/>
    <mergeCell ref="C301:C306"/>
    <mergeCell ref="J301:J306"/>
    <mergeCell ref="B301:B306"/>
    <mergeCell ref="J240:J245"/>
    <mergeCell ref="K246:K251"/>
    <mergeCell ref="K252:K257"/>
    <mergeCell ref="K258:K263"/>
    <mergeCell ref="K265:K270"/>
    <mergeCell ref="M295:M300"/>
    <mergeCell ref="L271:L276"/>
    <mergeCell ref="L277:L282"/>
    <mergeCell ref="C167:C172"/>
    <mergeCell ref="C295:C300"/>
    <mergeCell ref="L167:L172"/>
    <mergeCell ref="L179:L184"/>
    <mergeCell ref="P3:T3"/>
    <mergeCell ref="A2:O2"/>
    <mergeCell ref="P264:T264"/>
    <mergeCell ref="P307:T307"/>
    <mergeCell ref="P215:T215"/>
    <mergeCell ref="P117:T117"/>
    <mergeCell ref="P118:T118"/>
    <mergeCell ref="P50:T50"/>
    <mergeCell ref="J173:J178"/>
    <mergeCell ref="J295:J300"/>
    <mergeCell ref="K283:K288"/>
    <mergeCell ref="K289:K294"/>
    <mergeCell ref="K295:K300"/>
    <mergeCell ref="J289:J294"/>
    <mergeCell ref="J234:J239"/>
    <mergeCell ref="J197:J202"/>
    <mergeCell ref="K240:K245"/>
    <mergeCell ref="K69:K74"/>
    <mergeCell ref="K191:K196"/>
    <mergeCell ref="K222:K227"/>
    <mergeCell ref="K228:K233"/>
    <mergeCell ref="K234:K239"/>
    <mergeCell ref="L155:L160"/>
    <mergeCell ref="L5:L10"/>
  </mergeCells>
  <pageMargins left="0.25" right="0.25" top="0.75" bottom="0.75" header="0.3" footer="0.3"/>
  <pageSetup paperSize="9" scale="42" fitToHeight="0" orientation="landscape" r:id="rId1"/>
  <rowBreaks count="8" manualBreakCount="8">
    <brk id="43" max="19" man="1"/>
    <brk id="80" max="19" man="1"/>
    <brk id="116" max="19" man="1"/>
    <brk id="166" max="19" man="1"/>
    <brk id="191" max="19" man="1"/>
    <brk id="227" max="19" man="1"/>
    <brk id="263" max="19" man="1"/>
    <brk id="306" max="19" man="1"/>
  </rowBreaks>
  <ignoredErrors>
    <ignoredError sqref="A264 A307 A215 A118 A50 A37 A18" numberStoredAsText="1"/>
    <ignoredError sqref="E289 E295 E301 E314 E320 E283 E258 E252 E240 E228 E222 E203 E173 E155 E149 E143 E137 E131 E125 E93 E87 E81 E75 E69 E63 E44 E31 E25" formula="1"/>
    <ignoredError sqref="I30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</vt:lpstr>
      <vt:lpstr>'Перечень мер'!Область_печати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А.С.</dc:creator>
  <cp:lastModifiedBy>Орлова Светлана Ивановна</cp:lastModifiedBy>
  <cp:lastPrinted>2021-11-18T07:51:17Z</cp:lastPrinted>
  <dcterms:created xsi:type="dcterms:W3CDTF">2018-07-23T11:28:43Z</dcterms:created>
  <dcterms:modified xsi:type="dcterms:W3CDTF">2022-11-24T11:54:14Z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{10C7F197-5E11-463E-A5CF-A07EF16A4E6C}</vt:lpwstr>
  </property>
  <property fmtid="{D5CDD505-2E9C-101B-9397-08002B2CF9AE}" pid="3" name="#RegDocId">
    <vt:lpwstr>Вн. Распоряжение Губернатора № Вр-3864966</vt:lpwstr>
  </property>
  <property fmtid="{D5CDD505-2E9C-101B-9397-08002B2CF9AE}" pid="4" name="FileDocId">
    <vt:lpwstr>{418AADAD-808E-4BD9-95CA-6AE25E9AD64A}</vt:lpwstr>
  </property>
  <property fmtid="{D5CDD505-2E9C-101B-9397-08002B2CF9AE}" pid="5" name="#FileDocId">
    <vt:lpwstr>1 2  Программа_Печенгский округ в РАСПОРЯЖЕНИЕ.xlsx</vt:lpwstr>
  </property>
</Properties>
</file>