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МП  2023" sheetId="1" r:id="rId1"/>
  </sheets>
  <definedNames>
    <definedName name="_xlnm._FilterDatabase" localSheetId="0" hidden="1">'МП  2023'!$A$4:$I$18</definedName>
  </definedName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3" i="1"/>
  <c r="H16" i="1"/>
  <c r="H17" i="1"/>
  <c r="H18" i="1"/>
  <c r="H21" i="1"/>
  <c r="H22" i="1"/>
  <c r="H23" i="1"/>
  <c r="H25" i="1"/>
  <c r="H27" i="1"/>
  <c r="H28" i="1"/>
  <c r="H29" i="1"/>
  <c r="H30" i="1"/>
  <c r="H31" i="1"/>
  <c r="H33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F20" i="1"/>
  <c r="H20" i="1" s="1"/>
  <c r="F14" i="1"/>
  <c r="D45" i="1"/>
  <c r="E45" i="1"/>
  <c r="F45" i="1"/>
  <c r="H45" i="1" s="1"/>
  <c r="D39" i="1"/>
  <c r="E39" i="1"/>
  <c r="E50" i="1" s="1"/>
  <c r="F39" i="1"/>
  <c r="D32" i="1"/>
  <c r="E32" i="1"/>
  <c r="F32" i="1"/>
  <c r="H32" i="1" s="1"/>
  <c r="D26" i="1"/>
  <c r="E26" i="1"/>
  <c r="F26" i="1"/>
  <c r="H26" i="1" s="1"/>
  <c r="D24" i="1"/>
  <c r="E24" i="1"/>
  <c r="F24" i="1"/>
  <c r="H24" i="1" s="1"/>
  <c r="D19" i="1"/>
  <c r="E19" i="1"/>
  <c r="D15" i="1"/>
  <c r="E15" i="1"/>
  <c r="F15" i="1"/>
  <c r="H15" i="1" s="1"/>
  <c r="D12" i="1"/>
  <c r="E12" i="1"/>
  <c r="H12" i="1" s="1"/>
  <c r="F12" i="1"/>
  <c r="D5" i="1"/>
  <c r="E5" i="1"/>
  <c r="F5" i="1"/>
  <c r="H5" i="1" s="1"/>
  <c r="C19" i="1"/>
  <c r="H39" i="1" l="1"/>
  <c r="F19" i="1"/>
  <c r="H19" i="1" s="1"/>
  <c r="F50" i="1"/>
  <c r="H50" i="1" s="1"/>
  <c r="D50" i="1"/>
  <c r="G38" i="1"/>
  <c r="G47" i="1"/>
  <c r="G48" i="1"/>
  <c r="G49" i="1"/>
  <c r="G46" i="1"/>
  <c r="C45" i="1"/>
  <c r="G43" i="1"/>
  <c r="G44" i="1"/>
  <c r="G42" i="1"/>
  <c r="G41" i="1"/>
  <c r="G40" i="1"/>
  <c r="C39" i="1"/>
  <c r="G36" i="1"/>
  <c r="G34" i="1"/>
  <c r="G35" i="1"/>
  <c r="G33" i="1"/>
  <c r="G28" i="1"/>
  <c r="G29" i="1"/>
  <c r="G30" i="1"/>
  <c r="G31" i="1"/>
  <c r="G27" i="1"/>
  <c r="C32" i="1"/>
  <c r="C26" i="1"/>
  <c r="G25" i="1"/>
  <c r="C24" i="1"/>
  <c r="G22" i="1"/>
  <c r="G23" i="1"/>
  <c r="G21" i="1"/>
  <c r="G17" i="1"/>
  <c r="G18" i="1"/>
  <c r="G16" i="1"/>
  <c r="C15" i="1"/>
  <c r="G14" i="1"/>
  <c r="G13" i="1"/>
  <c r="C12" i="1"/>
  <c r="G7" i="1"/>
  <c r="G8" i="1"/>
  <c r="G9" i="1"/>
  <c r="G10" i="1"/>
  <c r="G11" i="1"/>
  <c r="G6" i="1"/>
  <c r="C5" i="1"/>
  <c r="C50" i="1" l="1"/>
  <c r="G50" i="1" s="1"/>
  <c r="G45" i="1"/>
  <c r="G39" i="1"/>
  <c r="G26" i="1"/>
  <c r="G32" i="1"/>
  <c r="G24" i="1"/>
  <c r="G19" i="1"/>
  <c r="G12" i="1"/>
  <c r="G15" i="1"/>
  <c r="G5" i="1"/>
</calcChain>
</file>

<file path=xl/sharedStrings.xml><?xml version="1.0" encoding="utf-8"?>
<sst xmlns="http://schemas.openxmlformats.org/spreadsheetml/2006/main" count="108" uniqueCount="108">
  <si>
    <t>% исполнения первоначального  плана</t>
  </si>
  <si>
    <t>% исполнения уточненного  плана</t>
  </si>
  <si>
    <t>Код целевой статьи</t>
  </si>
  <si>
    <t>Наименование программ</t>
  </si>
  <si>
    <t>9900000000</t>
  </si>
  <si>
    <t>Непрограммная деятельность</t>
  </si>
  <si>
    <t>Всего расходов</t>
  </si>
  <si>
    <t>Аналитические данные об исполнении расходов бюджета округа в разрезе муниципальных программ за 2023 год</t>
  </si>
  <si>
    <t>Сводная бюджетная роспись за 2023 год</t>
  </si>
  <si>
    <t xml:space="preserve">Муниципальная программа "Образование" </t>
  </si>
  <si>
    <t>710 00 00000</t>
  </si>
  <si>
    <t xml:space="preserve">Муниципальная программа "Обеспечение социальной стабильности" </t>
  </si>
  <si>
    <t>720 00 00000</t>
  </si>
  <si>
    <t xml:space="preserve">Муниципальная программа «Культура» </t>
  </si>
  <si>
    <t>730 00 00000</t>
  </si>
  <si>
    <t>Муниципальная программа «Экономический потенциал»</t>
  </si>
  <si>
    <t>750 00 00000</t>
  </si>
  <si>
    <t>Муниципальная программа  «Обеспечение общественного порядка и безопасности населения»</t>
  </si>
  <si>
    <t>740 00 00000</t>
  </si>
  <si>
    <t>760 00 00000</t>
  </si>
  <si>
    <t>770 00 00000</t>
  </si>
  <si>
    <t>780 00 00000</t>
  </si>
  <si>
    <t xml:space="preserve">Муниципальная программа  «Комфортная среда проживания» </t>
  </si>
  <si>
    <t>Муниципальная программа «Муниципальное управление и гражданское общество»</t>
  </si>
  <si>
    <t>Муниципальная программа «Молодежная политика»</t>
  </si>
  <si>
    <t xml:space="preserve">Муниципальная программа «Физическая культура и спорт» </t>
  </si>
  <si>
    <t>810 00 00000</t>
  </si>
  <si>
    <t>820 00 00000</t>
  </si>
  <si>
    <t>830 00 00000</t>
  </si>
  <si>
    <t>840 00 00000</t>
  </si>
  <si>
    <t>850 00 00000</t>
  </si>
  <si>
    <t>Муниципальная программа «Муниципальные финансы»</t>
  </si>
  <si>
    <t xml:space="preserve">Муниципальная программа «Энергосбережение и повышение энергоэффективности» </t>
  </si>
  <si>
    <t>Муниципальная программа «Формирование современной городской среды»</t>
  </si>
  <si>
    <t xml:space="preserve">Муниципальная программа «Транспортная система»  </t>
  </si>
  <si>
    <t>860 00 00000</t>
  </si>
  <si>
    <t xml:space="preserve">Муниципальная программа «Муниципальное имущество и земельные ресурсы» </t>
  </si>
  <si>
    <t>Подпрограмма 1 "Развитие дошкольного образования"</t>
  </si>
  <si>
    <t>Подпрограмма 2 "Развитие общего и дополнительного образования детей"</t>
  </si>
  <si>
    <t>Подпрограмма 3 "Детский отдых "</t>
  </si>
  <si>
    <t>Подпрограмма 5 "Реализация основополагающего права каждого ребенка жить и воспитываться в семье"</t>
  </si>
  <si>
    <t>Подпрограмма 4 "Развитие потенциала участников образовательного процесса"</t>
  </si>
  <si>
    <t>Подпрограмма 6 "Хозяйственно- эксплуатационное обслуживание муниципальных  учреждений муниципального образования"</t>
  </si>
  <si>
    <t>Подпрограмма 1 «Социальная  поддержка граждан»</t>
  </si>
  <si>
    <t>Подпрограмма 2 «Обеспечение жильем молодых семей»</t>
  </si>
  <si>
    <t>Подпрограмма 1 "Развитие учреждений культуры"</t>
  </si>
  <si>
    <t>Подпрограмма 2 Развитие системы дополнительного образования в сфере культуры и искусства</t>
  </si>
  <si>
    <t>Подпрограмма 3 "Развитие культуры"</t>
  </si>
  <si>
    <t>Подпрограмма 2 "Профилактика правонарушений"</t>
  </si>
  <si>
    <t>Подпрограмма 3 "Обеспечение защиты населения и территорий от чрезвычайных ситуаций"</t>
  </si>
  <si>
    <t>Подпрограмма 4 "Противодействие терроризму и профилактика экстремизма"</t>
  </si>
  <si>
    <t>Подпрограмма 1. Повышение инвестиционной привлекательности Печенгского муниципального округа</t>
  </si>
  <si>
    <t>Подпрограмма 1. Охрана окружающей среды</t>
  </si>
  <si>
    <t>Подпрограмма 3 «Развитие сферы ритуальных услуг и мест захоронения»</t>
  </si>
  <si>
    <t>Подпрограмма 4 «Комплексное благоустройство городской среды»</t>
  </si>
  <si>
    <t>Подпрограмма 2. Развитие жилищно - коммунального хозяйства</t>
  </si>
  <si>
    <t>Подпрограмма 5 "Организация отлова животных без владельцев"</t>
  </si>
  <si>
    <t>Подпрограмма 1 "Создание условий для обеспечения муниципального управления"</t>
  </si>
  <si>
    <t>Подпрограмма 2 «Развитие информационной и технологической инфраструктуры системы муниципального управления в Печенгском муниципальном округе»</t>
  </si>
  <si>
    <t>Подпрограмма 3 «Деятельность и развитие муниципальных средств массовой информации Печенгского муниципального округа»</t>
  </si>
  <si>
    <t>Подпрограмма 3 "Обеспечение бухгалтерского обслуживания"</t>
  </si>
  <si>
    <t>Подпрограмма 1 Управление муниципальным долгом</t>
  </si>
  <si>
    <t>Подпрограмма 1 «Управление муниципальным имуществом»</t>
  </si>
  <si>
    <t>Подпрограмма 2 "Управление земельными ресурсами"</t>
  </si>
  <si>
    <t>Подпрограмма 3 «Создание безопасных и комфортных условий проживания граждан»</t>
  </si>
  <si>
    <t>711 00 00000</t>
  </si>
  <si>
    <t>712 00 00000</t>
  </si>
  <si>
    <t>713 00 00000</t>
  </si>
  <si>
    <t>714 00 00000</t>
  </si>
  <si>
    <t>715 00 00000</t>
  </si>
  <si>
    <t>716 00 00000</t>
  </si>
  <si>
    <t>721 00 00000</t>
  </si>
  <si>
    <t>722 00 00000</t>
  </si>
  <si>
    <t>731 00 00000</t>
  </si>
  <si>
    <t>732 00 00000</t>
  </si>
  <si>
    <t>733 00 00000</t>
  </si>
  <si>
    <t>742 00 00000</t>
  </si>
  <si>
    <t>743 00 00000</t>
  </si>
  <si>
    <t>744 00 00000</t>
  </si>
  <si>
    <t>751 00 00000</t>
  </si>
  <si>
    <t>761 00 00000</t>
  </si>
  <si>
    <t>762 00 00000</t>
  </si>
  <si>
    <t>763 00 00000</t>
  </si>
  <si>
    <t>764 00 00000</t>
  </si>
  <si>
    <t>765 00 00000</t>
  </si>
  <si>
    <t>771 00 00000</t>
  </si>
  <si>
    <t>772 00 00000</t>
  </si>
  <si>
    <t>773 00 00000</t>
  </si>
  <si>
    <t>821 00 00000</t>
  </si>
  <si>
    <t>823 00 00000</t>
  </si>
  <si>
    <t>861 00 00000</t>
  </si>
  <si>
    <t>862 00 00000</t>
  </si>
  <si>
    <t>863 00 00000</t>
  </si>
  <si>
    <t>741 00 00000</t>
  </si>
  <si>
    <t>790 00 00000</t>
  </si>
  <si>
    <t xml:space="preserve">Муниципальная программа «Укрепление общественного здоровья в Печенгском муниципальном округе» </t>
  </si>
  <si>
    <t>Подпрограмма 1 «Повышение безопасности дорожного движения и снижение дорожно-транспортного травматизма»</t>
  </si>
  <si>
    <t>1) Ремонт контейнерных площадок:  Экономия при проведении закупочных процедур; 2) Целевые средства от НВОС : Реализация средств возможна в соответствии с утвержденным Планом  мероприятий, указанных в пункте 1 статьи 16.6, пункте 1 статьи 75.1 и пункте 1 статьи 78.2 Федерального закона «Об охране окружающей среды»</t>
  </si>
  <si>
    <t>Осуществление деятельности по отлову и содержанию  животных без владельцев: количество отловленных животных значительно меньше запланированного (план 110, факт 65)</t>
  </si>
  <si>
    <t>Мероприятия по развитию инфраструктуры молодежных пространств: экономия при проведении закупочных процедур; Ремонт памятника "Морякам-подводникам" нп Лиинахамари: Решение Арбитражного суда Мурманской области обжалуется владельцем земельного участка</t>
  </si>
  <si>
    <t>Регулирование земельных и имущественных отношений в округе: экономия при проведении аукциона, а также нарушение сроков выполнения контракта подрядчиком</t>
  </si>
  <si>
    <t>1)Субвенции по оранизации и предоставлению мер социальной поддержки по оплате ЖКУ: оплата производится согласно представленных квитанций к возмещению; 2)Предоставление жилых помещений детям-сиротам: плановые назначения из расчета 2 квартир (факт 1 квартира); 3)Осуществление государственных полномочий по предоставлению единовременной денежной выплаты многодетным семьям на улучшение жилищных условий -выплата произведена 1 семья (план из расчте 2- х семей); 4)Предоставление отдельным категориям педагогических работников компенсации расходов на оплату жилых помещений: плановый расчет 4 специалиста с 01.09.23 (факт 1 специалист * 3 месяца)</t>
  </si>
  <si>
    <t>Средства резервного фонда администрации не распределены</t>
  </si>
  <si>
    <r>
      <t xml:space="preserve">Пояснения различий между уточненными плановыми показателями расходов и их фактическими значениями
</t>
    </r>
    <r>
      <rPr>
        <b/>
        <sz val="10"/>
        <color rgb="FFC00000"/>
        <rFont val="Times New Roman"/>
        <family val="1"/>
        <charset val="204"/>
      </rPr>
      <t>(если отклонение 5 % и более)</t>
    </r>
  </si>
  <si>
    <t>тыс. рублей</t>
  </si>
  <si>
    <r>
      <t xml:space="preserve">План по решению о бюджете округа первоначальный,
</t>
    </r>
    <r>
      <rPr>
        <b/>
        <sz val="10"/>
        <color rgb="FF002060"/>
        <rFont val="Times New Roman"/>
        <family val="1"/>
        <charset val="204"/>
      </rPr>
      <t>(утвержден от 16.12.2022 № 352)</t>
    </r>
    <r>
      <rPr>
        <b/>
        <sz val="10"/>
        <color theme="1"/>
        <rFont val="Times New Roman"/>
        <family val="1"/>
        <charset val="204"/>
      </rPr>
      <t/>
    </r>
  </si>
  <si>
    <r>
      <t xml:space="preserve">План по решению о бюджете округа уточненный, 
</t>
    </r>
    <r>
      <rPr>
        <b/>
        <sz val="10"/>
        <color rgb="FF002060"/>
        <rFont val="Times New Roman"/>
        <family val="1"/>
        <charset val="204"/>
      </rPr>
      <t>(утвержден от 15.12.2023 № 434), (Уточнение 3)</t>
    </r>
  </si>
  <si>
    <t>Фактическое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</si>
</sst>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F1F5F9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20">
    <xf numFmtId="0" fontId="0" fillId="0" borderId="0"/>
    <xf numFmtId="0" fontId="5" fillId="0" borderId="0">
      <alignment vertical="top" wrapText="1"/>
    </xf>
    <xf numFmtId="49" fontId="6" fillId="0" borderId="3">
      <alignment horizontal="center" vertical="center" wrapText="1"/>
    </xf>
    <xf numFmtId="4" fontId="7" fillId="2" borderId="4">
      <alignment horizontal="right" shrinkToFit="1"/>
    </xf>
    <xf numFmtId="165" fontId="7" fillId="2" borderId="4">
      <alignment horizontal="right" shrinkToFit="1"/>
    </xf>
    <xf numFmtId="4" fontId="7" fillId="2" borderId="5">
      <alignment horizontal="right" shrinkToFit="1"/>
    </xf>
    <xf numFmtId="49" fontId="6" fillId="3" borderId="6">
      <alignment horizontal="center" vertical="top" shrinkToFit="1"/>
    </xf>
    <xf numFmtId="0" fontId="6" fillId="3" borderId="7">
      <alignment horizontal="left" vertical="top" wrapText="1"/>
    </xf>
    <xf numFmtId="49" fontId="6" fillId="3" borderId="7">
      <alignment horizontal="center" vertical="top" shrinkToFit="1"/>
    </xf>
    <xf numFmtId="4" fontId="6" fillId="3" borderId="7">
      <alignment horizontal="right" vertical="top" shrinkToFit="1"/>
    </xf>
    <xf numFmtId="165" fontId="6" fillId="3" borderId="7">
      <alignment horizontal="right" vertical="top" shrinkToFit="1"/>
    </xf>
    <xf numFmtId="4" fontId="6" fillId="3" borderId="8">
      <alignment horizontal="right" vertical="top" shrinkToFit="1"/>
    </xf>
    <xf numFmtId="49" fontId="8" fillId="0" borderId="6">
      <alignment horizontal="center" vertical="top" shrinkToFit="1"/>
    </xf>
    <xf numFmtId="0" fontId="9" fillId="0" borderId="7">
      <alignment horizontal="left" vertical="top" wrapText="1"/>
    </xf>
    <xf numFmtId="49" fontId="9" fillId="0" borderId="7">
      <alignment horizontal="center" vertical="top" shrinkToFit="1"/>
    </xf>
    <xf numFmtId="4" fontId="9" fillId="0" borderId="7">
      <alignment horizontal="right" vertical="top" shrinkToFit="1"/>
    </xf>
    <xf numFmtId="165" fontId="9" fillId="0" borderId="7">
      <alignment horizontal="right" vertical="top" shrinkToFit="1"/>
    </xf>
    <xf numFmtId="4" fontId="9" fillId="0" borderId="8">
      <alignment horizontal="right" vertical="top" shrinkToFit="1"/>
    </xf>
    <xf numFmtId="0" fontId="9" fillId="0" borderId="0">
      <alignment horizontal="right" vertical="top" wrapText="1"/>
    </xf>
    <xf numFmtId="0" fontId="1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/>
    <xf numFmtId="0" fontId="4" fillId="0" borderId="0" xfId="0" applyFont="1" applyFill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0" xfId="0" applyNumberFormat="1" applyFont="1" applyFill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Border="1"/>
    <xf numFmtId="0" fontId="4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4" fillId="4" borderId="1" xfId="0" applyFont="1" applyFill="1" applyBorder="1"/>
    <xf numFmtId="164" fontId="4" fillId="4" borderId="0" xfId="0" applyNumberFormat="1" applyFont="1" applyFill="1"/>
    <xf numFmtId="0" fontId="4" fillId="5" borderId="1" xfId="0" applyFont="1" applyFill="1" applyBorder="1"/>
    <xf numFmtId="0" fontId="4" fillId="5" borderId="1" xfId="0" applyFont="1" applyFill="1" applyBorder="1" applyAlignment="1">
      <alignment vertical="top" wrapText="1"/>
    </xf>
    <xf numFmtId="164" fontId="4" fillId="5" borderId="1" xfId="0" applyNumberFormat="1" applyFont="1" applyFill="1" applyBorder="1"/>
    <xf numFmtId="164" fontId="1" fillId="5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0" fontId="1" fillId="6" borderId="1" xfId="0" applyFont="1" applyFill="1" applyBorder="1" applyAlignment="1">
      <alignment horizontal="justify" vertical="top" wrapText="1"/>
    </xf>
    <xf numFmtId="0" fontId="4" fillId="6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1" fillId="4" borderId="1" xfId="0" applyFont="1" applyFill="1" applyBorder="1" applyAlignment="1">
      <alignment horizontal="justify" vertical="top" wrapText="1"/>
    </xf>
    <xf numFmtId="0" fontId="1" fillId="5" borderId="1" xfId="0" applyFont="1" applyFill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1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0">
    <cellStyle name="ex58" xfId="3"/>
    <cellStyle name="ex59" xfId="4"/>
    <cellStyle name="ex60" xfId="5"/>
    <cellStyle name="ex61" xfId="6"/>
    <cellStyle name="ex62" xfId="7"/>
    <cellStyle name="ex63" xfId="8"/>
    <cellStyle name="ex64" xfId="9"/>
    <cellStyle name="ex65" xfId="10"/>
    <cellStyle name="ex66" xfId="11"/>
    <cellStyle name="ex67" xfId="12"/>
    <cellStyle name="ex68" xfId="13"/>
    <cellStyle name="ex69" xfId="14"/>
    <cellStyle name="ex70" xfId="15"/>
    <cellStyle name="ex71" xfId="16"/>
    <cellStyle name="ex72" xfId="17"/>
    <cellStyle name="st57" xfId="18"/>
    <cellStyle name="xl_bot_header" xfId="2"/>
    <cellStyle name="Обычный" xfId="0" builtinId="0"/>
    <cellStyle name="Обычный 2" xfId="1"/>
    <cellStyle name="Обычный 3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0"/>
  <sheetViews>
    <sheetView tabSelected="1" topLeftCell="A19" zoomScaleNormal="100" workbookViewId="0">
      <selection activeCell="I16" sqref="I16"/>
    </sheetView>
  </sheetViews>
  <sheetFormatPr defaultRowHeight="15" x14ac:dyDescent="0.25"/>
  <cols>
    <col min="1" max="1" width="13.7109375" style="1" customWidth="1"/>
    <col min="2" max="2" width="70.7109375" style="10" customWidth="1"/>
    <col min="3" max="3" width="15.7109375" style="2" customWidth="1"/>
    <col min="4" max="5" width="15.42578125" style="2" customWidth="1"/>
    <col min="6" max="6" width="12.85546875" style="1" customWidth="1"/>
    <col min="7" max="7" width="11.140625" style="1" customWidth="1"/>
    <col min="8" max="8" width="10.42578125" style="11" customWidth="1"/>
    <col min="9" max="9" width="52.85546875" style="50" customWidth="1"/>
    <col min="10" max="16384" width="9.140625" style="1"/>
  </cols>
  <sheetData>
    <row r="2" spans="1:11" ht="18.75" x14ac:dyDescent="0.3">
      <c r="A2" s="57" t="s">
        <v>7</v>
      </c>
      <c r="B2" s="57"/>
      <c r="C2" s="57"/>
      <c r="D2" s="57"/>
      <c r="E2" s="57"/>
      <c r="F2" s="57"/>
      <c r="G2" s="57"/>
      <c r="H2" s="57"/>
      <c r="I2" s="57"/>
    </row>
    <row r="3" spans="1:11" ht="18" customHeight="1" x14ac:dyDescent="0.25">
      <c r="I3" s="55" t="s">
        <v>104</v>
      </c>
    </row>
    <row r="4" spans="1:11" ht="98.25" customHeight="1" x14ac:dyDescent="0.25">
      <c r="A4" s="54" t="s">
        <v>2</v>
      </c>
      <c r="B4" s="56" t="s">
        <v>3</v>
      </c>
      <c r="C4" s="53" t="s">
        <v>105</v>
      </c>
      <c r="D4" s="53" t="s">
        <v>106</v>
      </c>
      <c r="E4" s="53" t="s">
        <v>8</v>
      </c>
      <c r="F4" s="53" t="s">
        <v>107</v>
      </c>
      <c r="G4" s="54" t="s">
        <v>0</v>
      </c>
      <c r="H4" s="54" t="s">
        <v>1</v>
      </c>
      <c r="I4" s="54" t="s">
        <v>103</v>
      </c>
    </row>
    <row r="5" spans="1:11" s="6" customFormat="1" ht="14.25" x14ac:dyDescent="0.2">
      <c r="A5" s="32" t="s">
        <v>10</v>
      </c>
      <c r="B5" s="33" t="s">
        <v>9</v>
      </c>
      <c r="C5" s="34">
        <f>SUM(C6:C11)</f>
        <v>1574198.7999699998</v>
      </c>
      <c r="D5" s="34">
        <f t="shared" ref="D5:F5" si="0">SUM(D6:D11)</f>
        <v>1624328.52923</v>
      </c>
      <c r="E5" s="34">
        <f t="shared" si="0"/>
        <v>1622609.1292299998</v>
      </c>
      <c r="F5" s="34">
        <f t="shared" si="0"/>
        <v>1606749.0601299999</v>
      </c>
      <c r="G5" s="35">
        <f>F5/C5*100</f>
        <v>102.06773503833317</v>
      </c>
      <c r="H5" s="35">
        <f t="shared" ref="H5:H13" si="1">F5/E5*100</f>
        <v>99.022557631761487</v>
      </c>
      <c r="I5" s="37"/>
    </row>
    <row r="6" spans="1:11" s="5" customFormat="1" ht="16.5" customHeight="1" x14ac:dyDescent="0.25">
      <c r="A6" s="8" t="s">
        <v>65</v>
      </c>
      <c r="B6" s="25" t="s">
        <v>37</v>
      </c>
      <c r="C6" s="12">
        <v>687674.12749999994</v>
      </c>
      <c r="D6" s="31">
        <v>683590.7121</v>
      </c>
      <c r="E6" s="31">
        <v>683590.7121</v>
      </c>
      <c r="F6" s="12">
        <v>683388.64466999995</v>
      </c>
      <c r="G6" s="7">
        <f>F6/C6*100</f>
        <v>99.376814880969917</v>
      </c>
      <c r="H6" s="35">
        <f t="shared" si="1"/>
        <v>99.970440290304808</v>
      </c>
      <c r="I6" s="30"/>
      <c r="K6" s="9"/>
    </row>
    <row r="7" spans="1:11" s="27" customFormat="1" ht="21" customHeight="1" x14ac:dyDescent="0.25">
      <c r="A7" s="29" t="s">
        <v>66</v>
      </c>
      <c r="B7" s="25" t="s">
        <v>38</v>
      </c>
      <c r="C7" s="31">
        <v>818594.37246999994</v>
      </c>
      <c r="D7" s="31">
        <v>864323.57608999999</v>
      </c>
      <c r="E7" s="31">
        <v>862604.17608999996</v>
      </c>
      <c r="F7" s="31">
        <v>847320.21557999996</v>
      </c>
      <c r="G7" s="28">
        <f t="shared" ref="G7:G11" si="2">F7/C7*100</f>
        <v>103.50916694227004</v>
      </c>
      <c r="H7" s="35">
        <f t="shared" si="1"/>
        <v>98.228160617158281</v>
      </c>
      <c r="I7" s="30"/>
      <c r="K7" s="9"/>
    </row>
    <row r="8" spans="1:11" s="5" customFormat="1" ht="20.25" customHeight="1" x14ac:dyDescent="0.25">
      <c r="A8" s="8" t="s">
        <v>67</v>
      </c>
      <c r="B8" s="25" t="s">
        <v>39</v>
      </c>
      <c r="C8" s="12">
        <v>9187.2999999999993</v>
      </c>
      <c r="D8" s="31">
        <v>10625.00704</v>
      </c>
      <c r="E8" s="31">
        <v>10625.00704</v>
      </c>
      <c r="F8" s="31">
        <v>10268.0129</v>
      </c>
      <c r="G8" s="28">
        <f t="shared" si="2"/>
        <v>111.763117564464</v>
      </c>
      <c r="H8" s="35">
        <f t="shared" si="1"/>
        <v>96.640057379199618</v>
      </c>
      <c r="I8" s="30"/>
    </row>
    <row r="9" spans="1:11" s="5" customFormat="1" ht="29.25" customHeight="1" x14ac:dyDescent="0.25">
      <c r="A9" s="8" t="s">
        <v>68</v>
      </c>
      <c r="B9" s="25" t="s">
        <v>41</v>
      </c>
      <c r="C9" s="12">
        <v>6469.5</v>
      </c>
      <c r="D9" s="31">
        <v>7357.8</v>
      </c>
      <c r="E9" s="31">
        <v>7357.8</v>
      </c>
      <c r="F9" s="31">
        <v>7357.8</v>
      </c>
      <c r="G9" s="28">
        <f t="shared" si="2"/>
        <v>113.73058196151172</v>
      </c>
      <c r="H9" s="35">
        <f t="shared" si="1"/>
        <v>100</v>
      </c>
      <c r="I9" s="30"/>
    </row>
    <row r="10" spans="1:11" s="5" customFormat="1" ht="30" x14ac:dyDescent="0.25">
      <c r="A10" s="26" t="s">
        <v>69</v>
      </c>
      <c r="B10" s="39" t="s">
        <v>40</v>
      </c>
      <c r="C10" s="31">
        <v>69.5</v>
      </c>
      <c r="D10" s="31">
        <v>69.5</v>
      </c>
      <c r="E10" s="31">
        <v>69.5</v>
      </c>
      <c r="F10" s="31">
        <v>69.5</v>
      </c>
      <c r="G10" s="28">
        <f t="shared" si="2"/>
        <v>100</v>
      </c>
      <c r="H10" s="35">
        <f t="shared" si="1"/>
        <v>100</v>
      </c>
      <c r="I10" s="30"/>
    </row>
    <row r="11" spans="1:11" s="5" customFormat="1" ht="30" x14ac:dyDescent="0.25">
      <c r="A11" s="8" t="s">
        <v>70</v>
      </c>
      <c r="B11" s="25" t="s">
        <v>42</v>
      </c>
      <c r="C11" s="12">
        <v>52204</v>
      </c>
      <c r="D11" s="31">
        <v>58361.934000000001</v>
      </c>
      <c r="E11" s="31">
        <v>58361.934000000001</v>
      </c>
      <c r="F11" s="31">
        <v>58344.886980000003</v>
      </c>
      <c r="G11" s="28">
        <f t="shared" si="2"/>
        <v>111.76324990422191</v>
      </c>
      <c r="H11" s="35">
        <f t="shared" si="1"/>
        <v>99.970790858301584</v>
      </c>
      <c r="I11" s="30"/>
    </row>
    <row r="12" spans="1:11" s="6" customFormat="1" ht="32.25" customHeight="1" x14ac:dyDescent="0.25">
      <c r="A12" s="32" t="s">
        <v>12</v>
      </c>
      <c r="B12" s="33" t="s">
        <v>11</v>
      </c>
      <c r="C12" s="34">
        <f>C13+C14</f>
        <v>90100.199700000012</v>
      </c>
      <c r="D12" s="34">
        <f t="shared" ref="D12:F12" si="3">D13+D14</f>
        <v>87479.325200000007</v>
      </c>
      <c r="E12" s="34">
        <f t="shared" si="3"/>
        <v>87479.325200000007</v>
      </c>
      <c r="F12" s="34">
        <f t="shared" si="3"/>
        <v>80548.446800000005</v>
      </c>
      <c r="G12" s="36">
        <f>F12/C12*100</f>
        <v>89.398743918655256</v>
      </c>
      <c r="H12" s="35">
        <f t="shared" si="1"/>
        <v>92.077124069996827</v>
      </c>
      <c r="I12" s="37"/>
    </row>
    <row r="13" spans="1:11" s="5" customFormat="1" ht="156.75" customHeight="1" x14ac:dyDescent="0.25">
      <c r="A13" s="8" t="s">
        <v>71</v>
      </c>
      <c r="B13" s="3" t="s">
        <v>43</v>
      </c>
      <c r="C13" s="12">
        <v>90077.599700000006</v>
      </c>
      <c r="D13" s="31">
        <v>87479.325200000007</v>
      </c>
      <c r="E13" s="31">
        <v>87479.325200000007</v>
      </c>
      <c r="F13" s="12">
        <v>80548.446800000005</v>
      </c>
      <c r="G13" s="7">
        <f>F13/C13*100</f>
        <v>89.421173597280031</v>
      </c>
      <c r="H13" s="35">
        <f t="shared" si="1"/>
        <v>92.077124069996827</v>
      </c>
      <c r="I13" s="49" t="s">
        <v>101</v>
      </c>
    </row>
    <row r="14" spans="1:11" s="27" customFormat="1" x14ac:dyDescent="0.25">
      <c r="A14" s="29" t="s">
        <v>72</v>
      </c>
      <c r="B14" s="25" t="s">
        <v>44</v>
      </c>
      <c r="C14" s="31">
        <v>22.6</v>
      </c>
      <c r="D14" s="31">
        <v>0</v>
      </c>
      <c r="E14" s="31">
        <v>0</v>
      </c>
      <c r="F14" s="31">
        <f>D14-E14</f>
        <v>0</v>
      </c>
      <c r="G14" s="28">
        <f>F14/C14*100</f>
        <v>0</v>
      </c>
      <c r="H14" s="35"/>
      <c r="I14" s="30"/>
    </row>
    <row r="15" spans="1:11" s="5" customFormat="1" x14ac:dyDescent="0.25">
      <c r="A15" s="32" t="s">
        <v>14</v>
      </c>
      <c r="B15" s="33" t="s">
        <v>13</v>
      </c>
      <c r="C15" s="34">
        <f>SUM(C16:C18)</f>
        <v>569089.06209000002</v>
      </c>
      <c r="D15" s="34">
        <f t="shared" ref="D15:F15" si="4">SUM(D16:D18)</f>
        <v>409343.25189000001</v>
      </c>
      <c r="E15" s="34">
        <f t="shared" si="4"/>
        <v>409343.25189000001</v>
      </c>
      <c r="F15" s="34">
        <f t="shared" si="4"/>
        <v>408460.90784</v>
      </c>
      <c r="G15" s="35">
        <f>F15/C15*100</f>
        <v>71.774513876600025</v>
      </c>
      <c r="H15" s="35">
        <f t="shared" ref="H15:H50" si="5">F15/E15*100</f>
        <v>99.784448859013537</v>
      </c>
      <c r="I15" s="37"/>
    </row>
    <row r="16" spans="1:11" s="5" customFormat="1" ht="36.75" customHeight="1" x14ac:dyDescent="0.25">
      <c r="A16" s="8" t="s">
        <v>73</v>
      </c>
      <c r="B16" s="3" t="s">
        <v>45</v>
      </c>
      <c r="C16" s="12">
        <v>461622.26309000002</v>
      </c>
      <c r="D16" s="31">
        <v>299820.41983000003</v>
      </c>
      <c r="E16" s="31">
        <v>299820.41983000003</v>
      </c>
      <c r="F16" s="12">
        <v>299518.74920999998</v>
      </c>
      <c r="G16" s="7">
        <f>F16/C16*100</f>
        <v>64.883948015220497</v>
      </c>
      <c r="H16" s="35">
        <f t="shared" si="5"/>
        <v>99.899382897211908</v>
      </c>
      <c r="I16" s="30"/>
    </row>
    <row r="17" spans="1:9" s="27" customFormat="1" ht="30" x14ac:dyDescent="0.25">
      <c r="A17" s="29" t="s">
        <v>74</v>
      </c>
      <c r="B17" s="25" t="s">
        <v>46</v>
      </c>
      <c r="C17" s="31">
        <v>102466.799</v>
      </c>
      <c r="D17" s="31">
        <v>100542.33206</v>
      </c>
      <c r="E17" s="31">
        <v>100542.33206</v>
      </c>
      <c r="F17" s="31">
        <v>100542.15946</v>
      </c>
      <c r="G17" s="28">
        <f t="shared" ref="G17:G18" si="6">F17/C17*100</f>
        <v>98.121694481741343</v>
      </c>
      <c r="H17" s="35">
        <f t="shared" si="5"/>
        <v>99.999828331015934</v>
      </c>
      <c r="I17" s="30"/>
    </row>
    <row r="18" spans="1:9" s="5" customFormat="1" x14ac:dyDescent="0.25">
      <c r="A18" s="4" t="s">
        <v>75</v>
      </c>
      <c r="B18" s="3" t="s">
        <v>47</v>
      </c>
      <c r="C18" s="12">
        <v>5000</v>
      </c>
      <c r="D18" s="31">
        <v>8980.5</v>
      </c>
      <c r="E18" s="31">
        <v>8980.5</v>
      </c>
      <c r="F18" s="31">
        <v>8399.9991699999991</v>
      </c>
      <c r="G18" s="28">
        <f t="shared" si="6"/>
        <v>167.99998339999996</v>
      </c>
      <c r="H18" s="35">
        <f t="shared" si="5"/>
        <v>93.535985412838912</v>
      </c>
      <c r="I18" s="47"/>
    </row>
    <row r="19" spans="1:9" ht="28.5" x14ac:dyDescent="0.25">
      <c r="A19" s="32" t="s">
        <v>18</v>
      </c>
      <c r="B19" s="33" t="s">
        <v>17</v>
      </c>
      <c r="C19" s="34">
        <f>SUM(C20:C23)</f>
        <v>22048.255300000001</v>
      </c>
      <c r="D19" s="34">
        <f t="shared" ref="D19:F19" si="7">SUM(D20:D23)</f>
        <v>26785.811410000002</v>
      </c>
      <c r="E19" s="34">
        <f t="shared" si="7"/>
        <v>26785.811410000002</v>
      </c>
      <c r="F19" s="34">
        <f t="shared" si="7"/>
        <v>26406.61622</v>
      </c>
      <c r="G19" s="36">
        <f>F19/C19*100</f>
        <v>119.76737324880304</v>
      </c>
      <c r="H19" s="35">
        <f t="shared" si="5"/>
        <v>98.584343090467527</v>
      </c>
      <c r="I19" s="37"/>
    </row>
    <row r="20" spans="1:9" s="27" customFormat="1" ht="30" x14ac:dyDescent="0.25">
      <c r="A20" s="29" t="s">
        <v>93</v>
      </c>
      <c r="B20" s="25" t="s">
        <v>96</v>
      </c>
      <c r="C20" s="46">
        <v>0</v>
      </c>
      <c r="D20" s="46">
        <v>117.48078</v>
      </c>
      <c r="E20" s="46">
        <v>117.48078</v>
      </c>
      <c r="F20" s="46">
        <f>E20</f>
        <v>117.48078</v>
      </c>
      <c r="G20" s="28"/>
      <c r="H20" s="35">
        <f t="shared" si="5"/>
        <v>100</v>
      </c>
      <c r="I20" s="30"/>
    </row>
    <row r="21" spans="1:9" x14ac:dyDescent="0.25">
      <c r="A21" s="15" t="s">
        <v>76</v>
      </c>
      <c r="B21" s="13" t="s">
        <v>48</v>
      </c>
      <c r="C21" s="16">
        <v>3023.3553000000002</v>
      </c>
      <c r="D21" s="31">
        <v>3064.9268999999999</v>
      </c>
      <c r="E21" s="31">
        <v>3064.9268999999999</v>
      </c>
      <c r="F21" s="46">
        <v>2940.21702</v>
      </c>
      <c r="G21" s="14">
        <f>F21/C21*100</f>
        <v>97.250131997387129</v>
      </c>
      <c r="H21" s="35">
        <f t="shared" si="5"/>
        <v>95.931065109578967</v>
      </c>
      <c r="I21" s="30"/>
    </row>
    <row r="22" spans="1:9" ht="30" x14ac:dyDescent="0.25">
      <c r="A22" s="29" t="s">
        <v>77</v>
      </c>
      <c r="B22" s="25" t="s">
        <v>49</v>
      </c>
      <c r="C22" s="31">
        <v>16164.9</v>
      </c>
      <c r="D22" s="31">
        <v>20019.39271</v>
      </c>
      <c r="E22" s="31">
        <v>20019.39271</v>
      </c>
      <c r="F22" s="46">
        <v>19765.040400000002</v>
      </c>
      <c r="G22" s="28">
        <f t="shared" ref="G22:G23" si="8">F22/C22*100</f>
        <v>122.27134346639943</v>
      </c>
      <c r="H22" s="35">
        <f t="shared" si="5"/>
        <v>98.729470400603375</v>
      </c>
      <c r="I22" s="30"/>
    </row>
    <row r="23" spans="1:9" ht="33" customHeight="1" x14ac:dyDescent="0.25">
      <c r="A23" s="15" t="s">
        <v>78</v>
      </c>
      <c r="B23" s="13" t="s">
        <v>50</v>
      </c>
      <c r="C23" s="16">
        <v>2860</v>
      </c>
      <c r="D23" s="31">
        <v>3584.0110199999999</v>
      </c>
      <c r="E23" s="31">
        <v>3584.0110199999999</v>
      </c>
      <c r="F23" s="46">
        <v>3583.8780200000001</v>
      </c>
      <c r="G23" s="28">
        <f t="shared" si="8"/>
        <v>125.31042027972028</v>
      </c>
      <c r="H23" s="35">
        <f t="shared" si="5"/>
        <v>99.996289073910276</v>
      </c>
      <c r="I23" s="30"/>
    </row>
    <row r="24" spans="1:9" x14ac:dyDescent="0.25">
      <c r="A24" s="32" t="s">
        <v>16</v>
      </c>
      <c r="B24" s="33" t="s">
        <v>15</v>
      </c>
      <c r="C24" s="34">
        <f>C25</f>
        <v>211.89400000000001</v>
      </c>
      <c r="D24" s="34">
        <f t="shared" ref="D24:F24" si="9">D25</f>
        <v>112.057</v>
      </c>
      <c r="E24" s="34">
        <f t="shared" si="9"/>
        <v>112.057</v>
      </c>
      <c r="F24" s="34">
        <f t="shared" si="9"/>
        <v>111.89927</v>
      </c>
      <c r="G24" s="35">
        <f>F24/C24*100</f>
        <v>52.80907906783581</v>
      </c>
      <c r="H24" s="35">
        <f t="shared" si="5"/>
        <v>99.859241278991945</v>
      </c>
      <c r="I24" s="37"/>
    </row>
    <row r="25" spans="1:9" ht="30" x14ac:dyDescent="0.25">
      <c r="A25" s="15" t="s">
        <v>79</v>
      </c>
      <c r="B25" s="13" t="s">
        <v>51</v>
      </c>
      <c r="C25" s="16">
        <v>211.89400000000001</v>
      </c>
      <c r="D25" s="31">
        <v>112.057</v>
      </c>
      <c r="E25" s="31">
        <v>112.057</v>
      </c>
      <c r="F25" s="16">
        <v>111.89927</v>
      </c>
      <c r="G25" s="14">
        <f>F25/C25*100</f>
        <v>52.80907906783581</v>
      </c>
      <c r="H25" s="35">
        <f t="shared" si="5"/>
        <v>99.859241278991945</v>
      </c>
      <c r="I25" s="30"/>
    </row>
    <row r="26" spans="1:9" ht="17.25" customHeight="1" x14ac:dyDescent="0.25">
      <c r="A26" s="32" t="s">
        <v>19</v>
      </c>
      <c r="B26" s="33" t="s">
        <v>22</v>
      </c>
      <c r="C26" s="34">
        <f>SUM(C27:C31)</f>
        <v>196820.01189999998</v>
      </c>
      <c r="D26" s="34">
        <f t="shared" ref="D26:F26" si="10">SUM(D27:D31)</f>
        <v>329533.43388000003</v>
      </c>
      <c r="E26" s="34">
        <f t="shared" si="10"/>
        <v>327980.86059</v>
      </c>
      <c r="F26" s="34">
        <f t="shared" si="10"/>
        <v>288222.75364000001</v>
      </c>
      <c r="G26" s="36">
        <f>F26/C26*100</f>
        <v>146.43976029553326</v>
      </c>
      <c r="H26" s="35">
        <f t="shared" si="5"/>
        <v>87.877918583883314</v>
      </c>
      <c r="I26" s="38"/>
    </row>
    <row r="27" spans="1:9" ht="80.25" customHeight="1" x14ac:dyDescent="0.25">
      <c r="A27" s="15" t="s">
        <v>80</v>
      </c>
      <c r="B27" s="13" t="s">
        <v>52</v>
      </c>
      <c r="C27" s="16">
        <v>12500</v>
      </c>
      <c r="D27" s="31">
        <v>38014.053879999999</v>
      </c>
      <c r="E27" s="31">
        <v>36461.480589999999</v>
      </c>
      <c r="F27" s="16">
        <v>9561.3172900000009</v>
      </c>
      <c r="G27" s="14">
        <f>F27/C27*100</f>
        <v>76.490538320000013</v>
      </c>
      <c r="H27" s="35">
        <f t="shared" si="5"/>
        <v>26.223063724467373</v>
      </c>
      <c r="I27" s="49" t="s">
        <v>97</v>
      </c>
    </row>
    <row r="28" spans="1:9" x14ac:dyDescent="0.25">
      <c r="A28" s="29" t="s">
        <v>81</v>
      </c>
      <c r="B28" s="25" t="s">
        <v>55</v>
      </c>
      <c r="C28" s="31">
        <v>2079.6999999999998</v>
      </c>
      <c r="D28" s="31">
        <v>13926.1697</v>
      </c>
      <c r="E28" s="31">
        <v>13926.1697</v>
      </c>
      <c r="F28" s="31">
        <v>13926.1687</v>
      </c>
      <c r="G28" s="28">
        <f t="shared" ref="G28:G31" si="11">F28/C28*100</f>
        <v>669.62392171947886</v>
      </c>
      <c r="H28" s="35">
        <f t="shared" si="5"/>
        <v>99.999992819274624</v>
      </c>
      <c r="I28" s="30"/>
    </row>
    <row r="29" spans="1:9" x14ac:dyDescent="0.25">
      <c r="A29" s="19" t="s">
        <v>82</v>
      </c>
      <c r="B29" s="17" t="s">
        <v>53</v>
      </c>
      <c r="C29" s="20">
        <v>66129.412899999996</v>
      </c>
      <c r="D29" s="31">
        <v>61190.561090000003</v>
      </c>
      <c r="E29" s="31">
        <v>61190.561090000003</v>
      </c>
      <c r="F29" s="31">
        <v>60955.364829999999</v>
      </c>
      <c r="G29" s="28">
        <f t="shared" si="11"/>
        <v>92.175874783851285</v>
      </c>
      <c r="H29" s="35">
        <f t="shared" si="5"/>
        <v>99.615633104501072</v>
      </c>
      <c r="I29" s="30"/>
    </row>
    <row r="30" spans="1:9" x14ac:dyDescent="0.25">
      <c r="A30" s="19" t="s">
        <v>83</v>
      </c>
      <c r="B30" s="17" t="s">
        <v>54</v>
      </c>
      <c r="C30" s="20">
        <v>112223.8</v>
      </c>
      <c r="D30" s="31">
        <v>212461.16721000001</v>
      </c>
      <c r="E30" s="31">
        <v>212461.16721000001</v>
      </c>
      <c r="F30" s="31">
        <v>202337.34664999999</v>
      </c>
      <c r="G30" s="28">
        <f t="shared" si="11"/>
        <v>180.2980710419715</v>
      </c>
      <c r="H30" s="35">
        <f t="shared" si="5"/>
        <v>95.234978376074963</v>
      </c>
      <c r="I30" s="30"/>
    </row>
    <row r="31" spans="1:9" ht="38.25" x14ac:dyDescent="0.25">
      <c r="A31" s="19" t="s">
        <v>84</v>
      </c>
      <c r="B31" s="17" t="s">
        <v>56</v>
      </c>
      <c r="C31" s="20">
        <v>3887.0990000000002</v>
      </c>
      <c r="D31" s="31">
        <v>3941.482</v>
      </c>
      <c r="E31" s="31">
        <v>3941.482</v>
      </c>
      <c r="F31" s="31">
        <v>1442.5561700000001</v>
      </c>
      <c r="G31" s="28">
        <f t="shared" si="11"/>
        <v>37.1113822930674</v>
      </c>
      <c r="H31" s="35">
        <f t="shared" si="5"/>
        <v>36.599334209822601</v>
      </c>
      <c r="I31" s="49" t="s">
        <v>98</v>
      </c>
    </row>
    <row r="32" spans="1:9" ht="28.5" x14ac:dyDescent="0.25">
      <c r="A32" s="32" t="s">
        <v>20</v>
      </c>
      <c r="B32" s="33" t="s">
        <v>23</v>
      </c>
      <c r="C32" s="34">
        <f>SUM(C33:C35)</f>
        <v>247538.59098000001</v>
      </c>
      <c r="D32" s="34">
        <f t="shared" ref="D32:F32" si="12">SUM(D33:D35)</f>
        <v>264135.92118999996</v>
      </c>
      <c r="E32" s="34">
        <f t="shared" si="12"/>
        <v>264135.92118999996</v>
      </c>
      <c r="F32" s="34">
        <f t="shared" si="12"/>
        <v>257907.13915999999</v>
      </c>
      <c r="G32" s="36">
        <f>F32/C32*100</f>
        <v>104.18865928700293</v>
      </c>
      <c r="H32" s="35">
        <f t="shared" si="5"/>
        <v>97.641826979860326</v>
      </c>
      <c r="I32" s="38"/>
    </row>
    <row r="33" spans="1:9" ht="30" x14ac:dyDescent="0.25">
      <c r="A33" s="19" t="s">
        <v>85</v>
      </c>
      <c r="B33" s="17" t="s">
        <v>57</v>
      </c>
      <c r="C33" s="20">
        <v>229997.75938</v>
      </c>
      <c r="D33" s="31">
        <v>245093.80348999999</v>
      </c>
      <c r="E33" s="31">
        <v>245093.80348999999</v>
      </c>
      <c r="F33" s="20">
        <v>238972.4767</v>
      </c>
      <c r="G33" s="18">
        <f>F33/C33*100</f>
        <v>103.90208902216828</v>
      </c>
      <c r="H33" s="35">
        <f t="shared" si="5"/>
        <v>97.502455507713506</v>
      </c>
      <c r="I33" s="30"/>
    </row>
    <row r="34" spans="1:9" ht="45" x14ac:dyDescent="0.25">
      <c r="A34" s="29" t="s">
        <v>86</v>
      </c>
      <c r="B34" s="25" t="s">
        <v>58</v>
      </c>
      <c r="C34" s="31">
        <v>9413.6316000000006</v>
      </c>
      <c r="D34" s="31">
        <v>9823.3176999999996</v>
      </c>
      <c r="E34" s="31">
        <v>9823.3176999999996</v>
      </c>
      <c r="F34" s="31">
        <v>9715.8624600000003</v>
      </c>
      <c r="G34" s="28">
        <f t="shared" ref="G34:G35" si="13">F34/C34*100</f>
        <v>103.2105660476452</v>
      </c>
      <c r="H34" s="35">
        <f t="shared" si="5"/>
        <v>98.906120688736351</v>
      </c>
      <c r="I34" s="30"/>
    </row>
    <row r="35" spans="1:9" ht="30" x14ac:dyDescent="0.25">
      <c r="A35" s="19" t="s">
        <v>87</v>
      </c>
      <c r="B35" s="17" t="s">
        <v>59</v>
      </c>
      <c r="C35" s="20">
        <v>8127.2</v>
      </c>
      <c r="D35" s="31">
        <v>9218.7999999999993</v>
      </c>
      <c r="E35" s="31">
        <v>9218.7999999999993</v>
      </c>
      <c r="F35" s="31">
        <v>9218.7999999999993</v>
      </c>
      <c r="G35" s="28">
        <f t="shared" si="13"/>
        <v>113.43144010237228</v>
      </c>
      <c r="H35" s="35">
        <f t="shared" si="5"/>
        <v>100</v>
      </c>
      <c r="I35" s="30"/>
    </row>
    <row r="36" spans="1:9" ht="63.75" x14ac:dyDescent="0.25">
      <c r="A36" s="32" t="s">
        <v>21</v>
      </c>
      <c r="B36" s="33" t="s">
        <v>24</v>
      </c>
      <c r="C36" s="34">
        <v>18000</v>
      </c>
      <c r="D36" s="34">
        <v>39422.716999999997</v>
      </c>
      <c r="E36" s="34">
        <v>39422.716999999997</v>
      </c>
      <c r="F36" s="34">
        <v>36608.266620000002</v>
      </c>
      <c r="G36" s="35">
        <f>F36/C36*100</f>
        <v>203.37925899999999</v>
      </c>
      <c r="H36" s="35">
        <f t="shared" si="5"/>
        <v>92.860841174391922</v>
      </c>
      <c r="I36" s="49" t="s">
        <v>99</v>
      </c>
    </row>
    <row r="37" spans="1:9" ht="28.5" x14ac:dyDescent="0.25">
      <c r="A37" s="32" t="s">
        <v>94</v>
      </c>
      <c r="B37" s="33" t="s">
        <v>95</v>
      </c>
      <c r="C37" s="34">
        <v>0</v>
      </c>
      <c r="D37" s="34">
        <v>2400</v>
      </c>
      <c r="E37" s="34">
        <v>2397.1999999999998</v>
      </c>
      <c r="F37" s="34">
        <v>2397.1999999999998</v>
      </c>
      <c r="G37" s="35"/>
      <c r="H37" s="35">
        <f t="shared" si="5"/>
        <v>100</v>
      </c>
      <c r="I37" s="37"/>
    </row>
    <row r="38" spans="1:9" x14ac:dyDescent="0.25">
      <c r="A38" s="32" t="s">
        <v>26</v>
      </c>
      <c r="B38" s="33" t="s">
        <v>25</v>
      </c>
      <c r="C38" s="34">
        <v>93782.8</v>
      </c>
      <c r="D38" s="34">
        <v>89264.10385</v>
      </c>
      <c r="E38" s="34">
        <v>88722.184500000003</v>
      </c>
      <c r="F38" s="34">
        <v>88186.91244</v>
      </c>
      <c r="G38" s="35">
        <f>F38/C38*100</f>
        <v>94.033140874446048</v>
      </c>
      <c r="H38" s="35">
        <f t="shared" si="5"/>
        <v>99.396687465466997</v>
      </c>
      <c r="I38" s="37"/>
    </row>
    <row r="39" spans="1:9" x14ac:dyDescent="0.25">
      <c r="A39" s="32" t="s">
        <v>27</v>
      </c>
      <c r="B39" s="33" t="s">
        <v>31</v>
      </c>
      <c r="C39" s="34">
        <f>C40+C41</f>
        <v>55662.8</v>
      </c>
      <c r="D39" s="34">
        <f t="shared" ref="D39:F39" si="14">D40+D41</f>
        <v>58933.598899999997</v>
      </c>
      <c r="E39" s="34">
        <f t="shared" si="14"/>
        <v>58933.598899999997</v>
      </c>
      <c r="F39" s="34">
        <f t="shared" si="14"/>
        <v>58809.415979999998</v>
      </c>
      <c r="G39" s="35">
        <f>F39/C39*100</f>
        <v>105.65299622009672</v>
      </c>
      <c r="H39" s="35">
        <f t="shared" si="5"/>
        <v>99.789283325101678</v>
      </c>
      <c r="I39" s="37"/>
    </row>
    <row r="40" spans="1:9" x14ac:dyDescent="0.25">
      <c r="A40" s="23" t="s">
        <v>88</v>
      </c>
      <c r="B40" s="21" t="s">
        <v>61</v>
      </c>
      <c r="C40" s="24">
        <v>225.3</v>
      </c>
      <c r="D40" s="31">
        <v>80.697559999999996</v>
      </c>
      <c r="E40" s="31">
        <v>80.697559999999996</v>
      </c>
      <c r="F40" s="24">
        <v>80.697559999999996</v>
      </c>
      <c r="G40" s="22">
        <f>F40/C40*100</f>
        <v>35.817825122059475</v>
      </c>
      <c r="H40" s="35">
        <f t="shared" si="5"/>
        <v>100</v>
      </c>
      <c r="I40" s="30"/>
    </row>
    <row r="41" spans="1:9" x14ac:dyDescent="0.25">
      <c r="A41" s="23" t="s">
        <v>89</v>
      </c>
      <c r="B41" s="21" t="s">
        <v>60</v>
      </c>
      <c r="C41" s="24">
        <v>55437.5</v>
      </c>
      <c r="D41" s="31">
        <v>58852.901339999997</v>
      </c>
      <c r="E41" s="31">
        <v>58852.901339999997</v>
      </c>
      <c r="F41" s="24">
        <v>58728.718419999997</v>
      </c>
      <c r="G41" s="28">
        <f>F41/C41*100</f>
        <v>105.93680887485908</v>
      </c>
      <c r="H41" s="35">
        <f t="shared" si="5"/>
        <v>99.788994395904822</v>
      </c>
      <c r="I41" s="30"/>
    </row>
    <row r="42" spans="1:9" ht="28.5" x14ac:dyDescent="0.25">
      <c r="A42" s="32" t="s">
        <v>28</v>
      </c>
      <c r="B42" s="33" t="s">
        <v>32</v>
      </c>
      <c r="C42" s="34">
        <v>150</v>
      </c>
      <c r="D42" s="34">
        <v>71</v>
      </c>
      <c r="E42" s="34">
        <v>71</v>
      </c>
      <c r="F42" s="34">
        <v>56.356900000000003</v>
      </c>
      <c r="G42" s="35">
        <f>F42/C42*100</f>
        <v>37.571266666666666</v>
      </c>
      <c r="H42" s="35">
        <f t="shared" si="5"/>
        <v>79.375915492957745</v>
      </c>
      <c r="I42" s="48"/>
    </row>
    <row r="43" spans="1:9" ht="28.5" x14ac:dyDescent="0.25">
      <c r="A43" s="32" t="s">
        <v>29</v>
      </c>
      <c r="B43" s="33" t="s">
        <v>33</v>
      </c>
      <c r="C43" s="34">
        <v>60981.07</v>
      </c>
      <c r="D43" s="34">
        <v>69468.035369999998</v>
      </c>
      <c r="E43" s="34">
        <v>69142.525999999998</v>
      </c>
      <c r="F43" s="34">
        <v>69125.393930000006</v>
      </c>
      <c r="G43" s="35">
        <f t="shared" ref="G43:G45" si="15">F43/C43*100</f>
        <v>113.35549528730802</v>
      </c>
      <c r="H43" s="35">
        <f t="shared" si="5"/>
        <v>99.975222094142197</v>
      </c>
      <c r="I43" s="51"/>
    </row>
    <row r="44" spans="1:9" x14ac:dyDescent="0.25">
      <c r="A44" s="32" t="s">
        <v>30</v>
      </c>
      <c r="B44" s="33" t="s">
        <v>34</v>
      </c>
      <c r="C44" s="34">
        <v>110188.84767</v>
      </c>
      <c r="D44" s="34">
        <v>118890.39018</v>
      </c>
      <c r="E44" s="34">
        <v>118890.39018</v>
      </c>
      <c r="F44" s="34">
        <v>114584.23582</v>
      </c>
      <c r="G44" s="35">
        <f t="shared" si="15"/>
        <v>103.98895917594453</v>
      </c>
      <c r="H44" s="35">
        <f t="shared" si="5"/>
        <v>96.378046742482312</v>
      </c>
      <c r="I44" s="37"/>
    </row>
    <row r="45" spans="1:9" ht="28.5" x14ac:dyDescent="0.25">
      <c r="A45" s="32" t="s">
        <v>35</v>
      </c>
      <c r="B45" s="33" t="s">
        <v>36</v>
      </c>
      <c r="C45" s="34">
        <f>SUM(C46:C48)</f>
        <v>81453.856999999989</v>
      </c>
      <c r="D45" s="34">
        <f t="shared" ref="D45:F45" si="16">SUM(D46:D48)</f>
        <v>98338.360520000002</v>
      </c>
      <c r="E45" s="34">
        <f t="shared" si="16"/>
        <v>98338.360520000002</v>
      </c>
      <c r="F45" s="34">
        <f t="shared" si="16"/>
        <v>92951.688980000006</v>
      </c>
      <c r="G45" s="35">
        <f t="shared" si="15"/>
        <v>114.11576124627226</v>
      </c>
      <c r="H45" s="35">
        <f t="shared" si="5"/>
        <v>94.522308983477046</v>
      </c>
      <c r="I45" s="37"/>
    </row>
    <row r="46" spans="1:9" x14ac:dyDescent="0.25">
      <c r="A46" s="29" t="s">
        <v>90</v>
      </c>
      <c r="B46" s="25" t="s">
        <v>62</v>
      </c>
      <c r="C46" s="31">
        <v>66022.456999999995</v>
      </c>
      <c r="D46" s="31">
        <v>83960.391350000005</v>
      </c>
      <c r="E46" s="31">
        <v>83960.391350000005</v>
      </c>
      <c r="F46" s="31">
        <v>78688.119810000004</v>
      </c>
      <c r="G46" s="28">
        <f>F46/C46*100</f>
        <v>119.1838707396182</v>
      </c>
      <c r="H46" s="35">
        <f t="shared" si="5"/>
        <v>93.720525291477216</v>
      </c>
      <c r="I46" s="47"/>
    </row>
    <row r="47" spans="1:9" ht="38.25" x14ac:dyDescent="0.25">
      <c r="A47" s="29" t="s">
        <v>91</v>
      </c>
      <c r="B47" s="25" t="s">
        <v>63</v>
      </c>
      <c r="C47" s="31">
        <v>431.4</v>
      </c>
      <c r="D47" s="31">
        <v>695.4</v>
      </c>
      <c r="E47" s="31">
        <v>695.4</v>
      </c>
      <c r="F47" s="31">
        <v>581</v>
      </c>
      <c r="G47" s="28">
        <f t="shared" ref="G47:G50" si="17">F47/C47*100</f>
        <v>134.67779323133985</v>
      </c>
      <c r="H47" s="35">
        <f t="shared" si="5"/>
        <v>83.54903652574059</v>
      </c>
      <c r="I47" s="49" t="s">
        <v>100</v>
      </c>
    </row>
    <row r="48" spans="1:9" ht="30" x14ac:dyDescent="0.25">
      <c r="A48" s="26" t="s">
        <v>92</v>
      </c>
      <c r="B48" s="25" t="s">
        <v>64</v>
      </c>
      <c r="C48" s="31">
        <v>15000</v>
      </c>
      <c r="D48" s="31">
        <v>13682.569170000001</v>
      </c>
      <c r="E48" s="31">
        <v>13682.569170000001</v>
      </c>
      <c r="F48" s="31">
        <v>13682.569170000001</v>
      </c>
      <c r="G48" s="28">
        <f t="shared" si="17"/>
        <v>91.217127800000014</v>
      </c>
      <c r="H48" s="35">
        <f t="shared" si="5"/>
        <v>100</v>
      </c>
      <c r="I48" s="30"/>
    </row>
    <row r="49" spans="1:9" ht="21.75" customHeight="1" x14ac:dyDescent="0.25">
      <c r="A49" s="40" t="s">
        <v>4</v>
      </c>
      <c r="B49" s="33" t="s">
        <v>5</v>
      </c>
      <c r="C49" s="34">
        <v>26950.1</v>
      </c>
      <c r="D49" s="34">
        <v>36149.442000000003</v>
      </c>
      <c r="E49" s="34">
        <v>36759.841999999997</v>
      </c>
      <c r="F49" s="41">
        <v>25393.598969999999</v>
      </c>
      <c r="G49" s="36">
        <f t="shared" si="17"/>
        <v>94.224507404425211</v>
      </c>
      <c r="H49" s="35">
        <f t="shared" si="5"/>
        <v>69.079728280660191</v>
      </c>
      <c r="I49" s="49" t="s">
        <v>102</v>
      </c>
    </row>
    <row r="50" spans="1:9" x14ac:dyDescent="0.25">
      <c r="A50" s="42"/>
      <c r="B50" s="43" t="s">
        <v>6</v>
      </c>
      <c r="C50" s="44">
        <f>C49+C45+C44+C43+C42+C39+C38+C36+C32+C26+C24+C19+C15+C12+C5+C37</f>
        <v>3147176.2886099997</v>
      </c>
      <c r="D50" s="44">
        <f t="shared" ref="D50:F50" si="18">D49+D45+D44+D43+D42+D39+D38+D36+D32+D26+D24+D19+D15+D12+D5+D37</f>
        <v>3254655.97762</v>
      </c>
      <c r="E50" s="44">
        <f t="shared" si="18"/>
        <v>3251124.1756100003</v>
      </c>
      <c r="F50" s="44">
        <f t="shared" si="18"/>
        <v>3156519.8927000002</v>
      </c>
      <c r="G50" s="45">
        <f t="shared" si="17"/>
        <v>100.29688848774745</v>
      </c>
      <c r="H50" s="35">
        <f t="shared" si="5"/>
        <v>97.090105520431251</v>
      </c>
      <c r="I50" s="52"/>
    </row>
  </sheetData>
  <autoFilter ref="A4:I18"/>
  <mergeCells count="1">
    <mergeCell ref="A2:I2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 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2024-03-12T08:42:32Z</dcterms:modified>
</cp:coreProperties>
</file>