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15" windowWidth="19440" windowHeight="11205"/>
  </bookViews>
  <sheets>
    <sheet name="9 месяцев 2023" sheetId="8" r:id="rId1"/>
  </sheets>
  <definedNames>
    <definedName name="_xlnm.Print_Titles" localSheetId="0">'9 месяцев 2023'!$4:$4</definedName>
    <definedName name="_xlnm.Print_Area" localSheetId="0">'9 месяцев 2023'!$A$1:$F$53</definedName>
  </definedNames>
  <calcPr calcId="145621"/>
</workbook>
</file>

<file path=xl/calcChain.xml><?xml version="1.0" encoding="utf-8"?>
<calcChain xmlns="http://schemas.openxmlformats.org/spreadsheetml/2006/main">
  <c r="D40" i="8" l="1"/>
  <c r="E38" i="8" l="1"/>
  <c r="F14" i="8" l="1"/>
  <c r="E48" i="8"/>
  <c r="F48" i="8"/>
  <c r="E49" i="8"/>
  <c r="F49" i="8"/>
  <c r="E50" i="8"/>
  <c r="F50" i="8"/>
  <c r="C40" i="8"/>
  <c r="D33" i="8" l="1"/>
  <c r="C12" i="8"/>
  <c r="D5" i="8" l="1"/>
  <c r="C33" i="8"/>
  <c r="D24" i="8"/>
  <c r="F44" i="8"/>
  <c r="E36" i="8"/>
  <c r="F8" i="8"/>
  <c r="E39" i="8"/>
  <c r="F21" i="8"/>
  <c r="F13" i="8"/>
  <c r="F16" i="8"/>
  <c r="F37" i="8"/>
  <c r="F17" i="8"/>
  <c r="D27" i="8"/>
  <c r="F31" i="8"/>
  <c r="F22" i="8"/>
  <c r="F34" i="8"/>
  <c r="F46" i="8"/>
  <c r="F39" i="8"/>
  <c r="F36" i="8"/>
  <c r="F35" i="8"/>
  <c r="F32" i="8"/>
  <c r="F30" i="8"/>
  <c r="F29" i="8"/>
  <c r="C27" i="8"/>
  <c r="F28" i="8"/>
  <c r="C24" i="8"/>
  <c r="F25" i="8"/>
  <c r="F23" i="8"/>
  <c r="D19" i="8"/>
  <c r="F20" i="8"/>
  <c r="F18" i="8"/>
  <c r="D15" i="8"/>
  <c r="E14" i="8"/>
  <c r="E13" i="8"/>
  <c r="F7" i="8"/>
  <c r="E6" i="8"/>
  <c r="C5" i="8"/>
  <c r="E9" i="8"/>
  <c r="F6" i="8"/>
  <c r="F9" i="8"/>
  <c r="F10" i="8"/>
  <c r="F11" i="8"/>
  <c r="E8" i="8"/>
  <c r="E10" i="8"/>
  <c r="E11" i="8"/>
  <c r="E7" i="8"/>
  <c r="E16" i="8"/>
  <c r="E17" i="8"/>
  <c r="E18" i="8"/>
  <c r="E20" i="8"/>
  <c r="D12" i="8"/>
  <c r="E12" i="8" s="1"/>
  <c r="C15" i="8"/>
  <c r="C19" i="8"/>
  <c r="E21" i="8"/>
  <c r="E22" i="8"/>
  <c r="F43" i="8"/>
  <c r="E43" i="8"/>
  <c r="E23" i="8"/>
  <c r="E25" i="8"/>
  <c r="E29" i="8"/>
  <c r="E30" i="8"/>
  <c r="E31" i="8"/>
  <c r="E32" i="8"/>
  <c r="E35" i="8"/>
  <c r="E37" i="8"/>
  <c r="D47" i="8"/>
  <c r="E28" i="8"/>
  <c r="E34" i="8"/>
  <c r="E42" i="8"/>
  <c r="E44" i="8"/>
  <c r="E45" i="8"/>
  <c r="E46" i="8"/>
  <c r="D51" i="8" l="1"/>
  <c r="E24" i="8"/>
  <c r="E33" i="8"/>
  <c r="E27" i="8"/>
  <c r="F24" i="8"/>
  <c r="F33" i="8"/>
  <c r="F27" i="8"/>
  <c r="C47" i="8"/>
  <c r="E47" i="8" s="1"/>
  <c r="F40" i="8"/>
  <c r="E41" i="8"/>
  <c r="F45" i="8"/>
  <c r="F41" i="8"/>
  <c r="E19" i="8"/>
  <c r="E15" i="8"/>
  <c r="F12" i="8"/>
  <c r="F5" i="8"/>
  <c r="F19" i="8"/>
  <c r="F15" i="8"/>
  <c r="E5" i="8"/>
  <c r="C51" i="8" l="1"/>
  <c r="F47" i="8"/>
  <c r="E40" i="8"/>
  <c r="E51" i="8" l="1"/>
  <c r="F51" i="8"/>
</calcChain>
</file>

<file path=xl/sharedStrings.xml><?xml version="1.0" encoding="utf-8"?>
<sst xmlns="http://schemas.openxmlformats.org/spreadsheetml/2006/main" count="100" uniqueCount="75">
  <si>
    <t>«Развитие дошкольного образования»</t>
  </si>
  <si>
    <t>«Развитие учреждений культуры»</t>
  </si>
  <si>
    <t>«Развитие культуры»</t>
  </si>
  <si>
    <t>Подпрограмма 1</t>
  </si>
  <si>
    <t>Подпрограмма 2</t>
  </si>
  <si>
    <t>Подпрограмма 3</t>
  </si>
  <si>
    <t>Подпрограмма 4</t>
  </si>
  <si>
    <t>Подпрограмма 5</t>
  </si>
  <si>
    <t>«Управление муниципальным имуществом»</t>
  </si>
  <si>
    <t>«Детский отдых»</t>
  </si>
  <si>
    <t>ИТОГО</t>
  </si>
  <si>
    <t>«Развитие общего и дополнительного образования детей»</t>
  </si>
  <si>
    <t>Подпрограмма 6</t>
  </si>
  <si>
    <t>«Охрана окружающей среды»</t>
  </si>
  <si>
    <t>«Развитие жилищно-коммунального хозяйства»</t>
  </si>
  <si>
    <t>«Комплексное благоустройство городской среды»</t>
  </si>
  <si>
    <t>«Профилактика правонарушений»</t>
  </si>
  <si>
    <t xml:space="preserve">Неисполнено </t>
  </si>
  <si>
    <t>«Противодействие терроризму и профилактика экстремизма»</t>
  </si>
  <si>
    <t>«Управление муниципальным долгом округа»</t>
  </si>
  <si>
    <t xml:space="preserve">%                                исполнения </t>
  </si>
  <si>
    <t>«Управление земельными ресурсами»</t>
  </si>
  <si>
    <t>Социальная поддержка граждан</t>
  </si>
  <si>
    <t>Обеспечение жильем молодых семей</t>
  </si>
  <si>
    <t>«Взаимодействие с СО НКО»</t>
  </si>
  <si>
    <t>«Развитие сферы ритуальных услуг и мест захоронения»</t>
  </si>
  <si>
    <t>«Организация отлова животных без владельцев»</t>
  </si>
  <si>
    <t xml:space="preserve">«Обеспечение бухгалтерского обслуживания» </t>
  </si>
  <si>
    <t>тыс.руб.</t>
  </si>
  <si>
    <t>Объем финансирования на 2023 год</t>
  </si>
  <si>
    <t>«Организация бюджетного процесса»</t>
  </si>
  <si>
    <t xml:space="preserve">Отчет о реализации муниципальных программ Печенгского муниципального округа </t>
  </si>
  <si>
    <t>Муниципальная программа Печенгского муниципального округа "Культура" на 2023 -2025 годы</t>
  </si>
  <si>
    <t>Муниципальная программа Печенгского муниципального округа  "Обеспечение общественного порядка и безопасности населения" на 2023-2025 годы</t>
  </si>
  <si>
    <t>Муниципальная программа Печенгского муницпального округа "Обеспечение социальной стабильности"                                                                           на 2023-2025 годы</t>
  </si>
  <si>
    <t>Муниципальная программа Печенгского муниципального округа "Экономический потенциал" на 2023-2025 годы</t>
  </si>
  <si>
    <t xml:space="preserve">Муниципальная программа Печенгского муниципального округа "Комфортная среда проживания"                                                                                              на 2023-2025 годы 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</si>
  <si>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</si>
  <si>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</si>
  <si>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</si>
  <si>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</si>
  <si>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</si>
  <si>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</si>
  <si>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</si>
  <si>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</si>
  <si>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</si>
  <si>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</si>
  <si>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</si>
  <si>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</si>
  <si>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</si>
  <si>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</si>
  <si>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Муниципальная программа Печенгского муниципального округа "Муниципальное управление и гражданское общество" на 2023-2025 годы</t>
  </si>
  <si>
    <t>Муниципальная программа Печенгского муниципального округа "Образование"  на 2023-2025 годы</t>
  </si>
  <si>
    <t>Муниципальная программа Печенгского муниципального округа "Молодежная политика" на 2023-2025 годы</t>
  </si>
  <si>
    <t>Муниципальная программа Печенгского муниципального округа "Физическая культура и спорт" на 2023-2025 годы</t>
  </si>
  <si>
    <t>Муниципальная программа Печенгского муниципального округа "Муниципальные финансы" на 2023-2025 годы</t>
  </si>
  <si>
    <t xml:space="preserve">Муниципальная программа Печенгского муниципального округа "Энергосбережение и повышение энергоэффективности" на 2023-2025 годы </t>
  </si>
  <si>
    <t xml:space="preserve">Муниципальная программа Печенгского муниципального округа "Формирование современной городской среды" на 2023-2025 годы </t>
  </si>
  <si>
    <t>Муниципальная программа Печенгского муниципального округа  «Транспортная система» на 2023-2025 годы</t>
  </si>
  <si>
    <t xml:space="preserve">Муниципальная программа Печенгского муниципального округа "Муниципальное имущество и земельные ресурсы" на 2023-2025 годы </t>
  </si>
  <si>
    <t>«Реализация основополагающего права ребенка жить и воспитываться в семье»</t>
  </si>
  <si>
    <t>«Хозяйственно-эксплуатационное обслуживание муниципальных учреждений муниципального образования»</t>
  </si>
  <si>
    <t>«Развитие потенциала участников образовательного процесса»</t>
  </si>
  <si>
    <t>«Развитие системы дополнительного образования в сфере культуры и искусства»</t>
  </si>
  <si>
    <t>«Повышение безопасности дорожного движения и снижение дорожно-транспортного травматизма»</t>
  </si>
  <si>
    <t>«Обеспечение защиты населения и территорий от чрезвычайных ситуаций»</t>
  </si>
  <si>
    <t>«Повышение инвестиционной привлекательности Печенгского муниципального округа»</t>
  </si>
  <si>
    <t>«Создание условий для обеспечения муниципального управления»</t>
  </si>
  <si>
    <t>«Развитие информационной и технологической инфраструктуры системы муниципального управления в Печенгском муниципальном округе»</t>
  </si>
  <si>
    <t>«Деятельность и развитие муниципальных средств массовой информации Печенского муниципального округа»</t>
  </si>
  <si>
    <t>«Создание безопасных и комфортных условий проживания граждан»</t>
  </si>
  <si>
    <t>Муниципальная программа Печенгского муниципального округа "Укрепление общественного здоровья в Печенгском муниципальном округе" на 2023-2024 годы</t>
  </si>
  <si>
    <t>Наименование программ</t>
  </si>
  <si>
    <t>Исполнено по состоянию на 01.10.2023</t>
  </si>
  <si>
    <t>за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</si>
</sst>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0.0"/>
    <numFmt numFmtId="166" formatCode="_-* #,##0.0\ _₽_-;\-* #,##0.0\ _₽_-;_-* &quot;-&quot;??\ _₽_-;_-@_-"/>
  </numFmts>
  <fonts count="25" x14ac:knownFonts="1">
    <font>
      <sz val="10"/>
      <name val="Arial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i/>
      <sz val="12"/>
      <name val="Times New Roman CYR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i/>
      <sz val="12"/>
      <name val="Times New Roman Cyr"/>
      <family val="1"/>
      <charset val="204"/>
    </font>
    <font>
      <b/>
      <sz val="9"/>
      <name val="Times New Roman CYR"/>
      <charset val="204"/>
    </font>
    <font>
      <b/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charset val="204"/>
    </font>
    <font>
      <sz val="8"/>
      <color rgb="FF00000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sz val="10"/>
      <name val="Times New Roman CYR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" fontId="13" fillId="0" borderId="3">
      <alignment horizontal="right" wrapText="1"/>
    </xf>
    <xf numFmtId="4" fontId="13" fillId="0" borderId="4">
      <alignment horizontal="right" wrapText="1"/>
    </xf>
    <xf numFmtId="49" fontId="13" fillId="0" borderId="3">
      <alignment horizontal="center" wrapText="1"/>
    </xf>
    <xf numFmtId="43" fontId="24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2" fillId="0" borderId="0" xfId="1" applyFont="1"/>
    <xf numFmtId="0" fontId="4" fillId="0" borderId="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 wrapText="1"/>
    </xf>
    <xf numFmtId="0" fontId="7" fillId="0" borderId="0" xfId="1" applyFont="1" applyFill="1" applyAlignment="1">
      <alignment horizontal="left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49" fontId="12" fillId="0" borderId="0" xfId="1" applyNumberFormat="1" applyFont="1" applyFill="1" applyAlignment="1">
      <alignment horizontal="left" vertical="center"/>
    </xf>
    <xf numFmtId="49" fontId="9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center" wrapText="1"/>
    </xf>
    <xf numFmtId="16" fontId="11" fillId="0" borderId="2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 vertical="center" wrapText="1"/>
    </xf>
    <xf numFmtId="165" fontId="17" fillId="0" borderId="1" xfId="1" applyNumberFormat="1" applyFont="1" applyFill="1" applyBorder="1" applyAlignment="1">
      <alignment horizontal="center" vertical="top"/>
    </xf>
    <xf numFmtId="165" fontId="18" fillId="5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165" fontId="18" fillId="5" borderId="5" xfId="1" applyNumberFormat="1" applyFont="1" applyFill="1" applyBorder="1" applyAlignment="1">
      <alignment horizontal="center" vertical="top"/>
    </xf>
    <xf numFmtId="165" fontId="16" fillId="5" borderId="5" xfId="1" applyNumberFormat="1" applyFont="1" applyFill="1" applyBorder="1" applyAlignment="1">
      <alignment horizontal="center" vertical="center"/>
    </xf>
    <xf numFmtId="165" fontId="18" fillId="0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/>
    </xf>
    <xf numFmtId="164" fontId="19" fillId="0" borderId="0" xfId="1" applyNumberFormat="1" applyFont="1" applyFill="1"/>
    <xf numFmtId="49" fontId="6" fillId="5" borderId="1" xfId="1" applyNumberFormat="1" applyFont="1" applyFill="1" applyBorder="1" applyAlignment="1">
      <alignment horizontal="center" vertical="center"/>
    </xf>
    <xf numFmtId="0" fontId="21" fillId="5" borderId="1" xfId="1" applyFont="1" applyFill="1" applyBorder="1" applyAlignment="1">
      <alignment horizontal="left" vertical="center" wrapText="1"/>
    </xf>
    <xf numFmtId="49" fontId="6" fillId="5" borderId="5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/>
    </xf>
    <xf numFmtId="49" fontId="23" fillId="0" borderId="5" xfId="1" applyNumberFormat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left" vertical="center" wrapText="1"/>
    </xf>
    <xf numFmtId="0" fontId="19" fillId="0" borderId="0" xfId="1" applyFont="1" applyFill="1"/>
    <xf numFmtId="0" fontId="20" fillId="0" borderId="1" xfId="0" applyFont="1" applyFill="1" applyBorder="1" applyAlignment="1">
      <alignment horizontal="left" vertical="center" wrapText="1"/>
    </xf>
    <xf numFmtId="49" fontId="2" fillId="0" borderId="0" xfId="1" applyNumberFormat="1" applyFont="1" applyFill="1" applyAlignment="1">
      <alignment vertical="center"/>
    </xf>
    <xf numFmtId="165" fontId="18" fillId="5" borderId="5" xfId="1" applyNumberFormat="1" applyFont="1" applyFill="1" applyBorder="1" applyAlignment="1">
      <alignment horizontal="center" vertical="center"/>
    </xf>
    <xf numFmtId="0" fontId="23" fillId="0" borderId="0" xfId="1" applyFont="1" applyFill="1" applyAlignment="1">
      <alignment horizontal="right" vertical="center" wrapText="1"/>
    </xf>
    <xf numFmtId="0" fontId="21" fillId="5" borderId="1" xfId="1" applyFont="1" applyFill="1" applyBorder="1" applyAlignment="1">
      <alignment horizontal="center" vertical="center" wrapText="1"/>
    </xf>
    <xf numFmtId="0" fontId="21" fillId="5" borderId="5" xfId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166" fontId="18" fillId="5" borderId="1" xfId="5" applyNumberFormat="1" applyFont="1" applyFill="1" applyBorder="1" applyAlignment="1">
      <alignment horizontal="right" vertical="center"/>
    </xf>
    <xf numFmtId="166" fontId="15" fillId="0" borderId="1" xfId="5" applyNumberFormat="1" applyFont="1" applyFill="1" applyBorder="1" applyAlignment="1">
      <alignment vertical="top"/>
    </xf>
    <xf numFmtId="166" fontId="17" fillId="0" borderId="1" xfId="5" applyNumberFormat="1" applyFont="1" applyFill="1" applyBorder="1" applyAlignment="1">
      <alignment vertical="top"/>
    </xf>
    <xf numFmtId="166" fontId="18" fillId="5" borderId="5" xfId="5" applyNumberFormat="1" applyFont="1" applyFill="1" applyBorder="1" applyAlignment="1">
      <alignment horizontal="right" vertical="center"/>
    </xf>
    <xf numFmtId="166" fontId="17" fillId="0" borderId="1" xfId="5" applyNumberFormat="1" applyFont="1" applyFill="1" applyBorder="1" applyAlignment="1">
      <alignment horizontal="right" vertical="center"/>
    </xf>
    <xf numFmtId="166" fontId="17" fillId="0" borderId="5" xfId="5" applyNumberFormat="1" applyFont="1" applyFill="1" applyBorder="1" applyAlignment="1"/>
    <xf numFmtId="166" fontId="18" fillId="5" borderId="5" xfId="5" applyNumberFormat="1" applyFont="1" applyFill="1" applyBorder="1" applyAlignment="1">
      <alignment vertical="center"/>
    </xf>
    <xf numFmtId="166" fontId="18" fillId="5" borderId="1" xfId="5" applyNumberFormat="1" applyFont="1" applyFill="1" applyBorder="1" applyAlignment="1">
      <alignment vertical="center"/>
    </xf>
    <xf numFmtId="166" fontId="15" fillId="4" borderId="1" xfId="5" applyNumberFormat="1" applyFont="1" applyFill="1" applyBorder="1" applyAlignment="1">
      <alignment vertical="top"/>
    </xf>
    <xf numFmtId="166" fontId="17" fillId="4" borderId="1" xfId="5" applyNumberFormat="1" applyFont="1" applyFill="1" applyBorder="1" applyAlignment="1">
      <alignment vertical="top"/>
    </xf>
    <xf numFmtId="166" fontId="16" fillId="5" borderId="1" xfId="5" applyNumberFormat="1" applyFont="1" applyFill="1" applyBorder="1" applyAlignment="1">
      <alignment horizontal="right" vertical="center"/>
    </xf>
    <xf numFmtId="166" fontId="16" fillId="5" borderId="1" xfId="5" applyNumberFormat="1" applyFont="1" applyFill="1" applyBorder="1" applyAlignment="1">
      <alignment vertical="center"/>
    </xf>
    <xf numFmtId="166" fontId="16" fillId="5" borderId="3" xfId="5" applyNumberFormat="1" applyFont="1" applyFill="1" applyBorder="1" applyAlignment="1" applyProtection="1">
      <alignment horizontal="right" vertical="center" wrapText="1"/>
    </xf>
    <xf numFmtId="166" fontId="16" fillId="5" borderId="5" xfId="5" applyNumberFormat="1" applyFont="1" applyFill="1" applyBorder="1" applyAlignment="1">
      <alignment vertical="center"/>
    </xf>
    <xf numFmtId="166" fontId="16" fillId="5" borderId="3" xfId="5" applyNumberFormat="1" applyFont="1" applyFill="1" applyBorder="1" applyAlignment="1" applyProtection="1">
      <alignment horizontal="right" vertical="center"/>
    </xf>
    <xf numFmtId="166" fontId="18" fillId="0" borderId="1" xfId="5" applyNumberFormat="1" applyFont="1" applyFill="1" applyBorder="1" applyAlignment="1">
      <alignment vertical="center" wrapText="1"/>
    </xf>
    <xf numFmtId="166" fontId="18" fillId="4" borderId="1" xfId="5" applyNumberFormat="1" applyFont="1" applyFill="1" applyBorder="1" applyAlignment="1">
      <alignment vertical="center" wrapText="1"/>
    </xf>
    <xf numFmtId="166" fontId="15" fillId="0" borderId="3" xfId="5" applyNumberFormat="1" applyFont="1" applyFill="1" applyBorder="1" applyAlignment="1" applyProtection="1">
      <alignment horizontal="right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</cellXfs>
  <cellStyles count="6">
    <cellStyle name="xl80" xfId="4"/>
    <cellStyle name="xl84" xfId="2"/>
    <cellStyle name="xl89" xfId="3"/>
    <cellStyle name="Обычный" xfId="0" builtinId="0"/>
    <cellStyle name="Обычный 2" xfId="1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7"/>
  <sheetViews>
    <sheetView tabSelected="1" view="pageBreakPreview" zoomScale="110" zoomScaleNormal="100" zoomScaleSheetLayoutView="110" workbookViewId="0">
      <pane ySplit="4" topLeftCell="A5" activePane="bottomLeft" state="frozen"/>
      <selection activeCell="C1" sqref="C1"/>
      <selection pane="bottomLeft" activeCell="A55" sqref="A55:XFD55"/>
    </sheetView>
  </sheetViews>
  <sheetFormatPr defaultRowHeight="15.75" x14ac:dyDescent="0.25"/>
  <cols>
    <col min="1" max="1" width="14" style="1" customWidth="1"/>
    <col min="2" max="2" width="56.5703125" style="2" customWidth="1"/>
    <col min="3" max="4" width="13.5703125" style="2" customWidth="1"/>
    <col min="5" max="5" width="13.42578125" style="2" customWidth="1"/>
    <col min="6" max="6" width="10.42578125" style="2" customWidth="1"/>
    <col min="7" max="7" width="10.28515625" style="2" bestFit="1" customWidth="1"/>
    <col min="8" max="44" width="9.140625" style="2"/>
    <col min="45" max="16384" width="9.140625" style="3"/>
  </cols>
  <sheetData>
    <row r="1" spans="1:44" ht="32.25" customHeight="1" x14ac:dyDescent="0.25">
      <c r="A1" s="71" t="s">
        <v>31</v>
      </c>
      <c r="B1" s="71"/>
      <c r="C1" s="71"/>
      <c r="D1" s="71"/>
      <c r="E1" s="71"/>
      <c r="F1" s="71"/>
    </row>
    <row r="2" spans="1:44" ht="15.75" customHeight="1" x14ac:dyDescent="0.25">
      <c r="A2" s="72" t="s">
        <v>74</v>
      </c>
      <c r="B2" s="72"/>
      <c r="C2" s="72"/>
      <c r="D2" s="72"/>
      <c r="E2" s="72"/>
      <c r="F2" s="72"/>
    </row>
    <row r="3" spans="1:44" ht="12.75" customHeight="1" x14ac:dyDescent="0.3">
      <c r="A3" s="19"/>
      <c r="B3" s="19"/>
      <c r="D3" s="3"/>
      <c r="E3" s="4"/>
      <c r="F3" s="4" t="s">
        <v>28</v>
      </c>
    </row>
    <row r="4" spans="1:44" ht="43.5" customHeight="1" x14ac:dyDescent="0.25">
      <c r="A4" s="5"/>
      <c r="B4" s="5" t="s">
        <v>72</v>
      </c>
      <c r="C4" s="18" t="s">
        <v>29</v>
      </c>
      <c r="D4" s="23" t="s">
        <v>73</v>
      </c>
      <c r="E4" s="24" t="s">
        <v>17</v>
      </c>
      <c r="F4" s="25" t="s">
        <v>20</v>
      </c>
    </row>
    <row r="5" spans="1:44" s="7" customFormat="1" ht="33" customHeight="1" x14ac:dyDescent="0.2">
      <c r="A5" s="36" t="s">
        <v>37</v>
      </c>
      <c r="B5" s="49" t="s">
        <v>52</v>
      </c>
      <c r="C5" s="53">
        <f>C6+C7+C8+C9+C10+C11</f>
        <v>1633081.2</v>
      </c>
      <c r="D5" s="53">
        <f>D6+D7+D8+D9+D10+D11</f>
        <v>1063005.9000000001</v>
      </c>
      <c r="E5" s="53">
        <f t="shared" ref="E5:E7" si="0">C5-D5</f>
        <v>570075.29999999981</v>
      </c>
      <c r="F5" s="47">
        <f t="shared" ref="F5" si="1">D5/C5*100</f>
        <v>65.092041963375749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 s="7" customFormat="1" ht="15" customHeight="1" x14ac:dyDescent="0.2">
      <c r="A6" s="21" t="s">
        <v>3</v>
      </c>
      <c r="B6" s="30" t="s">
        <v>0</v>
      </c>
      <c r="C6" s="54">
        <v>727474.1</v>
      </c>
      <c r="D6" s="54">
        <v>470645</v>
      </c>
      <c r="E6" s="54">
        <f t="shared" si="0"/>
        <v>256829.09999999998</v>
      </c>
      <c r="F6" s="27">
        <f>D6/C6*100</f>
        <v>64.695774048863058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s="7" customFormat="1" ht="15" customHeight="1" x14ac:dyDescent="0.2">
      <c r="A7" s="21" t="s">
        <v>4</v>
      </c>
      <c r="B7" s="30" t="s">
        <v>11</v>
      </c>
      <c r="C7" s="54">
        <v>830545.3</v>
      </c>
      <c r="D7" s="54">
        <v>541824.80000000005</v>
      </c>
      <c r="E7" s="54">
        <f t="shared" si="0"/>
        <v>288720.5</v>
      </c>
      <c r="F7" s="27">
        <f t="shared" ref="F7:F34" si="2">D7/C7*100</f>
        <v>65.23723630727909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s="7" customFormat="1" ht="15" customHeight="1" x14ac:dyDescent="0.2">
      <c r="A8" s="21" t="s">
        <v>5</v>
      </c>
      <c r="B8" s="30" t="s">
        <v>9</v>
      </c>
      <c r="C8" s="54">
        <v>10560.2</v>
      </c>
      <c r="D8" s="54">
        <v>8946.6</v>
      </c>
      <c r="E8" s="54">
        <f t="shared" ref="E8:E10" si="3">C8-D8</f>
        <v>1613.6000000000004</v>
      </c>
      <c r="F8" s="27">
        <f t="shared" si="2"/>
        <v>84.71998636389462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s="7" customFormat="1" ht="15" customHeight="1" x14ac:dyDescent="0.2">
      <c r="A9" s="21" t="s">
        <v>6</v>
      </c>
      <c r="B9" s="30" t="s">
        <v>62</v>
      </c>
      <c r="C9" s="54">
        <v>6469.5</v>
      </c>
      <c r="D9" s="55">
        <v>4776.8999999999996</v>
      </c>
      <c r="E9" s="54">
        <f t="shared" si="3"/>
        <v>1692.6000000000004</v>
      </c>
      <c r="F9" s="27">
        <f t="shared" si="2"/>
        <v>73.837236262462312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ht="30" customHeight="1" x14ac:dyDescent="0.2">
      <c r="A10" s="21" t="s">
        <v>7</v>
      </c>
      <c r="B10" s="30" t="s">
        <v>60</v>
      </c>
      <c r="C10" s="54">
        <v>69.5</v>
      </c>
      <c r="D10" s="55">
        <v>15</v>
      </c>
      <c r="E10" s="54">
        <f t="shared" si="3"/>
        <v>54.5</v>
      </c>
      <c r="F10" s="27">
        <f t="shared" si="2"/>
        <v>21.582733812949641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ht="30" customHeight="1" x14ac:dyDescent="0.2">
      <c r="A11" s="21" t="s">
        <v>12</v>
      </c>
      <c r="B11" s="30" t="s">
        <v>61</v>
      </c>
      <c r="C11" s="54">
        <v>57962.6</v>
      </c>
      <c r="D11" s="55">
        <v>36797.599999999999</v>
      </c>
      <c r="E11" s="54">
        <f t="shared" ref="E11" si="4">C11-D11</f>
        <v>21165</v>
      </c>
      <c r="F11" s="27">
        <f t="shared" ref="F11" si="5">D11/C11*100</f>
        <v>63.485074858615732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9" customFormat="1" ht="45" customHeight="1" x14ac:dyDescent="0.2">
      <c r="A12" s="38" t="s">
        <v>38</v>
      </c>
      <c r="B12" s="50" t="s">
        <v>34</v>
      </c>
      <c r="C12" s="56">
        <f>C13+C14</f>
        <v>91800.200000000012</v>
      </c>
      <c r="D12" s="56">
        <f>D13+D14</f>
        <v>57944.5</v>
      </c>
      <c r="E12" s="56">
        <f t="shared" ref="E12:E47" si="6">C12-D12</f>
        <v>33855.700000000012</v>
      </c>
      <c r="F12" s="47">
        <f t="shared" si="2"/>
        <v>63.120232853523184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</row>
    <row r="13" spans="1:44" s="9" customFormat="1" ht="15" customHeight="1" x14ac:dyDescent="0.2">
      <c r="A13" s="39" t="s">
        <v>3</v>
      </c>
      <c r="B13" s="43" t="s">
        <v>22</v>
      </c>
      <c r="C13" s="57">
        <v>91777.600000000006</v>
      </c>
      <c r="D13" s="57">
        <v>57944.5</v>
      </c>
      <c r="E13" s="57">
        <f>C13-D13</f>
        <v>33833.100000000006</v>
      </c>
      <c r="F13" s="27">
        <f t="shared" si="2"/>
        <v>63.13577604992939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</row>
    <row r="14" spans="1:44" s="9" customFormat="1" ht="15" customHeight="1" x14ac:dyDescent="0.25">
      <c r="A14" s="34" t="s">
        <v>4</v>
      </c>
      <c r="B14" s="40" t="s">
        <v>23</v>
      </c>
      <c r="C14" s="58">
        <v>22.6</v>
      </c>
      <c r="D14" s="58">
        <v>0</v>
      </c>
      <c r="E14" s="57">
        <f>C14-D14</f>
        <v>22.6</v>
      </c>
      <c r="F14" s="27">
        <f t="shared" si="2"/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</row>
    <row r="15" spans="1:44" s="11" customFormat="1" ht="31.5" customHeight="1" x14ac:dyDescent="0.2">
      <c r="A15" s="38" t="s">
        <v>39</v>
      </c>
      <c r="B15" s="50" t="s">
        <v>32</v>
      </c>
      <c r="C15" s="59">
        <f>C16+C17+C18</f>
        <v>417999.5</v>
      </c>
      <c r="D15" s="59">
        <f>D16+D17+D18</f>
        <v>213429.3</v>
      </c>
      <c r="E15" s="59">
        <f t="shared" si="6"/>
        <v>204570.2</v>
      </c>
      <c r="F15" s="31">
        <f t="shared" si="2"/>
        <v>51.059702224524187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11" customFormat="1" x14ac:dyDescent="0.2">
      <c r="A16" s="21" t="s">
        <v>3</v>
      </c>
      <c r="B16" s="30" t="s">
        <v>1</v>
      </c>
      <c r="C16" s="54">
        <v>306710.59999999998</v>
      </c>
      <c r="D16" s="54">
        <v>134785.9</v>
      </c>
      <c r="E16" s="54">
        <f t="shared" si="6"/>
        <v>171924.69999999998</v>
      </c>
      <c r="F16" s="27">
        <f t="shared" si="2"/>
        <v>43.945628224130502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11" customFormat="1" ht="30" customHeight="1" x14ac:dyDescent="0.2">
      <c r="A17" s="21" t="s">
        <v>4</v>
      </c>
      <c r="B17" s="30" t="s">
        <v>63</v>
      </c>
      <c r="C17" s="54">
        <v>103158.39999999999</v>
      </c>
      <c r="D17" s="54">
        <v>74875.199999999997</v>
      </c>
      <c r="E17" s="54">
        <f t="shared" si="6"/>
        <v>28283.199999999997</v>
      </c>
      <c r="F17" s="27">
        <f t="shared" si="2"/>
        <v>72.582746533486358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11" customFormat="1" x14ac:dyDescent="0.2">
      <c r="A18" s="21" t="s">
        <v>5</v>
      </c>
      <c r="B18" s="30" t="s">
        <v>2</v>
      </c>
      <c r="C18" s="54">
        <v>8130.5</v>
      </c>
      <c r="D18" s="55">
        <v>3768.2</v>
      </c>
      <c r="E18" s="54">
        <f t="shared" si="6"/>
        <v>4362.3</v>
      </c>
      <c r="F18" s="27">
        <f t="shared" si="2"/>
        <v>46.346473156632435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13" customFormat="1" ht="45" customHeight="1" x14ac:dyDescent="0.2">
      <c r="A19" s="41">
        <v>4</v>
      </c>
      <c r="B19" s="49" t="s">
        <v>33</v>
      </c>
      <c r="C19" s="60">
        <f>C20+C21+C22+C23</f>
        <v>22779.200000000001</v>
      </c>
      <c r="D19" s="60">
        <f>D20+D21+D22+D23</f>
        <v>16471.2</v>
      </c>
      <c r="E19" s="60">
        <f t="shared" si="6"/>
        <v>6308</v>
      </c>
      <c r="F19" s="28">
        <f t="shared" si="2"/>
        <v>72.308070520474814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4" s="13" customFormat="1" ht="30" customHeight="1" x14ac:dyDescent="0.2">
      <c r="A20" s="21" t="s">
        <v>3</v>
      </c>
      <c r="B20" s="30" t="s">
        <v>64</v>
      </c>
      <c r="C20" s="55">
        <v>117.5</v>
      </c>
      <c r="D20" s="55">
        <v>117.5</v>
      </c>
      <c r="E20" s="54">
        <f t="shared" si="6"/>
        <v>0</v>
      </c>
      <c r="F20" s="27">
        <f t="shared" si="2"/>
        <v>100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s="13" customFormat="1" ht="15.75" customHeight="1" x14ac:dyDescent="0.2">
      <c r="A21" s="21" t="s">
        <v>4</v>
      </c>
      <c r="B21" s="30" t="s">
        <v>16</v>
      </c>
      <c r="C21" s="55">
        <v>3023.4</v>
      </c>
      <c r="D21" s="55">
        <v>1861.8</v>
      </c>
      <c r="E21" s="54">
        <f t="shared" si="6"/>
        <v>1161.6000000000001</v>
      </c>
      <c r="F21" s="27">
        <f t="shared" si="2"/>
        <v>61.579678507640402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1:44" s="13" customFormat="1" ht="30" customHeight="1" x14ac:dyDescent="0.2">
      <c r="A22" s="21" t="s">
        <v>5</v>
      </c>
      <c r="B22" s="30" t="s">
        <v>65</v>
      </c>
      <c r="C22" s="55">
        <v>16778.3</v>
      </c>
      <c r="D22" s="55">
        <v>12027.2</v>
      </c>
      <c r="E22" s="54">
        <f t="shared" si="6"/>
        <v>4751.0999999999985</v>
      </c>
      <c r="F22" s="27">
        <f t="shared" si="2"/>
        <v>71.68306681845003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s="13" customFormat="1" ht="15" customHeight="1" x14ac:dyDescent="0.2">
      <c r="A23" s="21" t="s">
        <v>6</v>
      </c>
      <c r="B23" s="30" t="s">
        <v>18</v>
      </c>
      <c r="C23" s="55">
        <v>2860</v>
      </c>
      <c r="D23" s="55">
        <v>2464.6999999999998</v>
      </c>
      <c r="E23" s="54">
        <f t="shared" si="6"/>
        <v>395.30000000000018</v>
      </c>
      <c r="F23" s="27">
        <f t="shared" si="2"/>
        <v>86.178321678321666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s="11" customFormat="1" ht="32.25" customHeight="1" x14ac:dyDescent="0.2">
      <c r="A24" s="42" t="s">
        <v>40</v>
      </c>
      <c r="B24" s="49" t="s">
        <v>35</v>
      </c>
      <c r="C24" s="60">
        <f>C25+C26</f>
        <v>211.9</v>
      </c>
      <c r="D24" s="60">
        <f>D25+D26</f>
        <v>39.9</v>
      </c>
      <c r="E24" s="60">
        <f t="shared" si="6"/>
        <v>172</v>
      </c>
      <c r="F24" s="28">
        <f t="shared" si="2"/>
        <v>18.829636621047662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s="11" customFormat="1" ht="30" customHeight="1" x14ac:dyDescent="0.2">
      <c r="A25" s="21" t="s">
        <v>3</v>
      </c>
      <c r="B25" s="30" t="s">
        <v>66</v>
      </c>
      <c r="C25" s="55">
        <v>211.9</v>
      </c>
      <c r="D25" s="55">
        <v>39.9</v>
      </c>
      <c r="E25" s="54">
        <f t="shared" si="6"/>
        <v>172</v>
      </c>
      <c r="F25" s="27">
        <f t="shared" si="2"/>
        <v>18.829636621047662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11" customFormat="1" x14ac:dyDescent="0.2">
      <c r="A26" s="21" t="s">
        <v>4</v>
      </c>
      <c r="B26" s="30" t="s">
        <v>24</v>
      </c>
      <c r="C26" s="55">
        <v>0</v>
      </c>
      <c r="D26" s="55">
        <v>0</v>
      </c>
      <c r="E26" s="54">
        <v>0</v>
      </c>
      <c r="F26" s="27"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s="11" customFormat="1" ht="45" customHeight="1" x14ac:dyDescent="0.2">
      <c r="A27" s="36" t="s">
        <v>41</v>
      </c>
      <c r="B27" s="51" t="s">
        <v>36</v>
      </c>
      <c r="C27" s="60">
        <f>C28+C29+C30+C31+C32</f>
        <v>274114.09999999998</v>
      </c>
      <c r="D27" s="60">
        <f>D28+D29+D30+D31+D32</f>
        <v>154423.30000000002</v>
      </c>
      <c r="E27" s="60">
        <f t="shared" si="6"/>
        <v>119690.79999999996</v>
      </c>
      <c r="F27" s="28">
        <f t="shared" si="2"/>
        <v>56.33540923287056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s="11" customFormat="1" x14ac:dyDescent="0.2">
      <c r="A28" s="21" t="s">
        <v>3</v>
      </c>
      <c r="B28" s="30" t="s">
        <v>13</v>
      </c>
      <c r="C28" s="55">
        <v>23856</v>
      </c>
      <c r="D28" s="55">
        <v>543.4</v>
      </c>
      <c r="E28" s="54">
        <f t="shared" si="6"/>
        <v>23312.6</v>
      </c>
      <c r="F28" s="27">
        <f t="shared" si="2"/>
        <v>2.2778336686787393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s="11" customFormat="1" x14ac:dyDescent="0.2">
      <c r="A29" s="39" t="s">
        <v>4</v>
      </c>
      <c r="B29" s="30" t="s">
        <v>14</v>
      </c>
      <c r="C29" s="55">
        <v>16005.9</v>
      </c>
      <c r="D29" s="55">
        <v>13926.2</v>
      </c>
      <c r="E29" s="54">
        <f t="shared" si="6"/>
        <v>2079.6999999999989</v>
      </c>
      <c r="F29" s="27">
        <f t="shared" si="2"/>
        <v>87.006666291804905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11" customFormat="1" ht="15" customHeight="1" x14ac:dyDescent="0.2">
      <c r="A30" s="39" t="s">
        <v>5</v>
      </c>
      <c r="B30" s="30" t="s">
        <v>25</v>
      </c>
      <c r="C30" s="55">
        <v>65976.2</v>
      </c>
      <c r="D30" s="55">
        <v>31169.7</v>
      </c>
      <c r="E30" s="54">
        <f t="shared" si="6"/>
        <v>34806.5</v>
      </c>
      <c r="F30" s="27">
        <f t="shared" si="2"/>
        <v>47.243854602114098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 s="11" customFormat="1" x14ac:dyDescent="0.2">
      <c r="A31" s="21" t="s">
        <v>6</v>
      </c>
      <c r="B31" s="30" t="s">
        <v>15</v>
      </c>
      <c r="C31" s="55">
        <v>164334.9</v>
      </c>
      <c r="D31" s="55">
        <v>107864.9</v>
      </c>
      <c r="E31" s="54">
        <f t="shared" si="6"/>
        <v>56470</v>
      </c>
      <c r="F31" s="27">
        <f t="shared" si="2"/>
        <v>65.63724443194964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44" s="11" customFormat="1" x14ac:dyDescent="0.2">
      <c r="A32" s="21" t="s">
        <v>7</v>
      </c>
      <c r="B32" s="30" t="s">
        <v>26</v>
      </c>
      <c r="C32" s="55">
        <v>3941.1</v>
      </c>
      <c r="D32" s="55">
        <v>919.1</v>
      </c>
      <c r="E32" s="54">
        <f t="shared" si="6"/>
        <v>3022</v>
      </c>
      <c r="F32" s="27">
        <f t="shared" si="2"/>
        <v>23.320900256273632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s="11" customFormat="1" ht="45" customHeight="1" x14ac:dyDescent="0.2">
      <c r="A33" s="36" t="s">
        <v>42</v>
      </c>
      <c r="B33" s="49" t="s">
        <v>51</v>
      </c>
      <c r="C33" s="60">
        <f>C34+C35+C36</f>
        <v>254112.4</v>
      </c>
      <c r="D33" s="60">
        <f>D34+D35+D36</f>
        <v>170596.4</v>
      </c>
      <c r="E33" s="60">
        <f t="shared" si="6"/>
        <v>83516</v>
      </c>
      <c r="F33" s="28">
        <f t="shared" si="2"/>
        <v>67.134228790094468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:44" s="11" customFormat="1" ht="30.75" customHeight="1" x14ac:dyDescent="0.2">
      <c r="A34" s="21" t="s">
        <v>3</v>
      </c>
      <c r="B34" s="30" t="s">
        <v>67</v>
      </c>
      <c r="C34" s="54">
        <v>236267.4</v>
      </c>
      <c r="D34" s="54">
        <v>156509.5</v>
      </c>
      <c r="E34" s="55">
        <f t="shared" si="6"/>
        <v>79757.899999999994</v>
      </c>
      <c r="F34" s="27">
        <f t="shared" si="2"/>
        <v>66.242528592603136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 s="11" customFormat="1" ht="46.5" customHeight="1" x14ac:dyDescent="0.2">
      <c r="A35" s="21" t="s">
        <v>4</v>
      </c>
      <c r="B35" s="30" t="s">
        <v>68</v>
      </c>
      <c r="C35" s="54">
        <v>9417.7999999999993</v>
      </c>
      <c r="D35" s="54">
        <v>7429</v>
      </c>
      <c r="E35" s="54">
        <f t="shared" si="6"/>
        <v>1988.7999999999993</v>
      </c>
      <c r="F35" s="27">
        <f t="shared" ref="F35:F51" si="7">D35/C35*100</f>
        <v>78.882541570218095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:44" s="11" customFormat="1" ht="30" customHeight="1" x14ac:dyDescent="0.2">
      <c r="A36" s="21" t="s">
        <v>5</v>
      </c>
      <c r="B36" s="45" t="s">
        <v>69</v>
      </c>
      <c r="C36" s="61">
        <v>8427.2000000000007</v>
      </c>
      <c r="D36" s="62">
        <v>6657.9</v>
      </c>
      <c r="E36" s="54">
        <f t="shared" ref="E36" si="8">C36-D36</f>
        <v>1769.3000000000011</v>
      </c>
      <c r="F36" s="27">
        <f t="shared" ref="F36" si="9">D36/C36*100</f>
        <v>79.004888931080302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 s="11" customFormat="1" ht="32.25" customHeight="1" x14ac:dyDescent="0.2">
      <c r="A37" s="36" t="s">
        <v>43</v>
      </c>
      <c r="B37" s="49" t="s">
        <v>53</v>
      </c>
      <c r="C37" s="53">
        <v>31452.5</v>
      </c>
      <c r="D37" s="53">
        <v>12283.1</v>
      </c>
      <c r="E37" s="63">
        <f t="shared" si="6"/>
        <v>19169.400000000001</v>
      </c>
      <c r="F37" s="28">
        <f t="shared" si="7"/>
        <v>39.052857483506877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 s="11" customFormat="1" ht="45" customHeight="1" x14ac:dyDescent="0.2">
      <c r="A38" s="36" t="s">
        <v>44</v>
      </c>
      <c r="B38" s="37" t="s">
        <v>71</v>
      </c>
      <c r="C38" s="60">
        <v>20565.400000000001</v>
      </c>
      <c r="D38" s="60">
        <v>11230.1</v>
      </c>
      <c r="E38" s="64">
        <f t="shared" si="6"/>
        <v>9335.3000000000011</v>
      </c>
      <c r="F38" s="28">
        <v>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 s="11" customFormat="1" ht="31.5" customHeight="1" x14ac:dyDescent="0.2">
      <c r="A39" s="36" t="s">
        <v>45</v>
      </c>
      <c r="B39" s="49" t="s">
        <v>54</v>
      </c>
      <c r="C39" s="65">
        <v>112704.7</v>
      </c>
      <c r="D39" s="65">
        <v>62109.4</v>
      </c>
      <c r="E39" s="64">
        <f t="shared" si="6"/>
        <v>50595.299999999996</v>
      </c>
      <c r="F39" s="28">
        <f>D39/C39*100</f>
        <v>55.108083336364857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:44" s="14" customFormat="1" ht="32.25" customHeight="1" x14ac:dyDescent="0.2">
      <c r="A40" s="36" t="s">
        <v>46</v>
      </c>
      <c r="B40" s="49" t="s">
        <v>55</v>
      </c>
      <c r="C40" s="60">
        <f>C41+C42+C43</f>
        <v>55662.8</v>
      </c>
      <c r="D40" s="60">
        <f>SUM(D41:D43)</f>
        <v>38929.1</v>
      </c>
      <c r="E40" s="64">
        <f t="shared" si="6"/>
        <v>16733.700000000004</v>
      </c>
      <c r="F40" s="28">
        <f t="shared" si="7"/>
        <v>69.937372895362785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:44" s="14" customFormat="1" ht="15" customHeight="1" x14ac:dyDescent="0.2">
      <c r="A41" s="21" t="s">
        <v>3</v>
      </c>
      <c r="B41" s="29" t="s">
        <v>19</v>
      </c>
      <c r="C41" s="55">
        <v>225.3</v>
      </c>
      <c r="D41" s="55">
        <v>2</v>
      </c>
      <c r="E41" s="54">
        <f t="shared" si="6"/>
        <v>223.3</v>
      </c>
      <c r="F41" s="27">
        <f t="shared" si="7"/>
        <v>0.88770528184642705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 s="14" customFormat="1" x14ac:dyDescent="0.2">
      <c r="A42" s="21" t="s">
        <v>4</v>
      </c>
      <c r="B42" s="29" t="s">
        <v>30</v>
      </c>
      <c r="C42" s="55">
        <v>0</v>
      </c>
      <c r="D42" s="55">
        <v>0</v>
      </c>
      <c r="E42" s="54">
        <f t="shared" si="6"/>
        <v>0</v>
      </c>
      <c r="F42" s="27">
        <v>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:44" s="14" customFormat="1" ht="15.75" customHeight="1" x14ac:dyDescent="0.2">
      <c r="A43" s="21" t="s">
        <v>5</v>
      </c>
      <c r="B43" s="29" t="s">
        <v>27</v>
      </c>
      <c r="C43" s="55">
        <v>55437.5</v>
      </c>
      <c r="D43" s="55">
        <v>38927.1</v>
      </c>
      <c r="E43" s="54">
        <f t="shared" si="6"/>
        <v>16510.400000000001</v>
      </c>
      <c r="F43" s="27">
        <f t="shared" si="7"/>
        <v>70.217993235625698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:44" s="11" customFormat="1" ht="45" customHeight="1" x14ac:dyDescent="0.2">
      <c r="A44" s="36" t="s">
        <v>47</v>
      </c>
      <c r="B44" s="49" t="s">
        <v>56</v>
      </c>
      <c r="C44" s="67">
        <v>150</v>
      </c>
      <c r="D44" s="65">
        <v>26.2</v>
      </c>
      <c r="E44" s="64">
        <f t="shared" si="6"/>
        <v>123.8</v>
      </c>
      <c r="F44" s="28">
        <f t="shared" si="7"/>
        <v>17.466666666666665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:44" s="11" customFormat="1" ht="45" customHeight="1" x14ac:dyDescent="0.2">
      <c r="A45" s="36" t="s">
        <v>48</v>
      </c>
      <c r="B45" s="49" t="s">
        <v>57</v>
      </c>
      <c r="C45" s="60">
        <v>87266.8</v>
      </c>
      <c r="D45" s="60">
        <v>24108.400000000001</v>
      </c>
      <c r="E45" s="64">
        <f t="shared" si="6"/>
        <v>63158.400000000001</v>
      </c>
      <c r="F45" s="28">
        <f t="shared" si="7"/>
        <v>27.626084604912748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pans="1:44" s="11" customFormat="1" ht="32.25" customHeight="1" x14ac:dyDescent="0.2">
      <c r="A46" s="38" t="s">
        <v>49</v>
      </c>
      <c r="B46" s="52" t="s">
        <v>58</v>
      </c>
      <c r="C46" s="67">
        <v>123086.39999999999</v>
      </c>
      <c r="D46" s="67">
        <v>38458.5</v>
      </c>
      <c r="E46" s="66">
        <f t="shared" si="6"/>
        <v>84627.9</v>
      </c>
      <c r="F46" s="32">
        <f t="shared" si="7"/>
        <v>31.245125375346099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44" s="11" customFormat="1" ht="45" customHeight="1" x14ac:dyDescent="0.2">
      <c r="A47" s="36" t="s">
        <v>50</v>
      </c>
      <c r="B47" s="49" t="s">
        <v>59</v>
      </c>
      <c r="C47" s="67">
        <f>C48+C49+C50</f>
        <v>97341.599999999991</v>
      </c>
      <c r="D47" s="67">
        <f>D48+D49+D50</f>
        <v>60576.2</v>
      </c>
      <c r="E47" s="64">
        <f t="shared" si="6"/>
        <v>36765.399999999994</v>
      </c>
      <c r="F47" s="28">
        <f t="shared" si="7"/>
        <v>62.230536584564057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:44" s="11" customFormat="1" ht="15" customHeight="1" x14ac:dyDescent="0.2">
      <c r="A48" s="21" t="s">
        <v>3</v>
      </c>
      <c r="B48" s="29" t="s">
        <v>8</v>
      </c>
      <c r="C48" s="70">
        <v>81546.2</v>
      </c>
      <c r="D48" s="70">
        <v>51001</v>
      </c>
      <c r="E48" s="54">
        <f t="shared" ref="E48:E50" si="10">C48-D48</f>
        <v>30545.199999999997</v>
      </c>
      <c r="F48" s="27">
        <f t="shared" si="7"/>
        <v>62.542460592890905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:44" s="11" customFormat="1" ht="15" customHeight="1" x14ac:dyDescent="0.2">
      <c r="A49" s="21" t="s">
        <v>4</v>
      </c>
      <c r="B49" s="29" t="s">
        <v>21</v>
      </c>
      <c r="C49" s="70">
        <v>795.4</v>
      </c>
      <c r="D49" s="70">
        <v>469</v>
      </c>
      <c r="E49" s="54">
        <f t="shared" si="10"/>
        <v>326.39999999999998</v>
      </c>
      <c r="F49" s="27">
        <f t="shared" si="7"/>
        <v>58.964043248679907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4" s="11" customFormat="1" ht="15.75" customHeight="1" x14ac:dyDescent="0.2">
      <c r="A50" s="21" t="s">
        <v>5</v>
      </c>
      <c r="B50" s="29" t="s">
        <v>70</v>
      </c>
      <c r="C50" s="70">
        <v>15000</v>
      </c>
      <c r="D50" s="70">
        <v>9106.2000000000007</v>
      </c>
      <c r="E50" s="54">
        <f t="shared" si="10"/>
        <v>5893.7999999999993</v>
      </c>
      <c r="F50" s="27">
        <f t="shared" si="7"/>
        <v>60.708000000000006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 ht="23.25" customHeight="1" x14ac:dyDescent="0.25">
      <c r="A51" s="22"/>
      <c r="B51" s="26" t="s">
        <v>10</v>
      </c>
      <c r="C51" s="68">
        <f>C5+C12+C15+C19+C24+C27+C33+C37+C39+C40+C44+C45+C46+C47+C38</f>
        <v>3222328.6999999997</v>
      </c>
      <c r="D51" s="68">
        <f>D5+D12+D15+D19+D24+D27+D33+D37+D39+D40+D44+D45+D46+D47+D38</f>
        <v>1923631.5</v>
      </c>
      <c r="E51" s="69">
        <f t="shared" ref="E51" si="11">C51-D51</f>
        <v>1298697.1999999997</v>
      </c>
      <c r="F51" s="33">
        <f t="shared" si="7"/>
        <v>59.696935945733912</v>
      </c>
    </row>
    <row r="52" spans="1:44" ht="17.25" customHeight="1" x14ac:dyDescent="0.25">
      <c r="A52" s="20"/>
      <c r="B52" s="48"/>
      <c r="C52" s="35"/>
      <c r="D52" s="35"/>
    </row>
    <row r="53" spans="1:44" ht="12" customHeight="1" x14ac:dyDescent="0.25">
      <c r="A53" s="20"/>
      <c r="B53" s="48"/>
      <c r="C53" s="35"/>
      <c r="D53" s="35"/>
    </row>
    <row r="54" spans="1:44" s="2" customFormat="1" x14ac:dyDescent="0.25">
      <c r="A54" s="46"/>
      <c r="B54" s="46"/>
      <c r="C54" s="46"/>
      <c r="D54" s="46"/>
      <c r="E54" s="46"/>
      <c r="F54" s="46"/>
    </row>
    <row r="55" spans="1:44" s="2" customFormat="1" x14ac:dyDescent="0.25">
      <c r="A55" s="15"/>
      <c r="B55" s="16"/>
      <c r="C55" s="35"/>
      <c r="D55" s="35"/>
      <c r="E55" s="44"/>
    </row>
    <row r="56" spans="1:44" s="2" customFormat="1" x14ac:dyDescent="0.25">
      <c r="A56" s="15"/>
      <c r="B56" s="16"/>
    </row>
    <row r="57" spans="1:44" s="2" customFormat="1" x14ac:dyDescent="0.25">
      <c r="A57" s="15"/>
      <c r="B57" s="16"/>
    </row>
    <row r="58" spans="1:44" s="2" customFormat="1" x14ac:dyDescent="0.25">
      <c r="A58" s="15"/>
      <c r="B58" s="16"/>
    </row>
    <row r="59" spans="1:44" s="2" customFormat="1" x14ac:dyDescent="0.25">
      <c r="A59" s="15"/>
      <c r="B59" s="16"/>
    </row>
    <row r="60" spans="1:44" s="2" customFormat="1" x14ac:dyDescent="0.25">
      <c r="A60" s="15"/>
      <c r="B60" s="16"/>
    </row>
    <row r="61" spans="1:44" s="2" customFormat="1" x14ac:dyDescent="0.25">
      <c r="A61" s="15"/>
      <c r="B61" s="16"/>
    </row>
    <row r="62" spans="1:44" s="2" customFormat="1" x14ac:dyDescent="0.25">
      <c r="A62" s="15"/>
      <c r="B62" s="16"/>
    </row>
    <row r="63" spans="1:44" s="2" customFormat="1" x14ac:dyDescent="0.25">
      <c r="A63" s="15"/>
      <c r="B63" s="16"/>
    </row>
    <row r="64" spans="1:44" s="2" customFormat="1" x14ac:dyDescent="0.25">
      <c r="A64" s="15"/>
      <c r="B64" s="16"/>
    </row>
    <row r="65" spans="1:2" s="2" customFormat="1" x14ac:dyDescent="0.25">
      <c r="A65" s="15"/>
      <c r="B65" s="17"/>
    </row>
    <row r="66" spans="1:2" s="2" customFormat="1" x14ac:dyDescent="0.25">
      <c r="A66" s="15"/>
      <c r="B66" s="17"/>
    </row>
    <row r="67" spans="1:2" s="2" customFormat="1" x14ac:dyDescent="0.25">
      <c r="A67" s="15"/>
      <c r="B67" s="17"/>
    </row>
    <row r="68" spans="1:2" s="2" customFormat="1" x14ac:dyDescent="0.25">
      <c r="A68" s="15"/>
      <c r="B68" s="17"/>
    </row>
    <row r="69" spans="1:2" s="2" customFormat="1" x14ac:dyDescent="0.25">
      <c r="A69" s="1"/>
      <c r="B69" s="17"/>
    </row>
    <row r="70" spans="1:2" s="2" customFormat="1" x14ac:dyDescent="0.25">
      <c r="A70" s="1"/>
      <c r="B70" s="17"/>
    </row>
    <row r="71" spans="1:2" s="2" customFormat="1" x14ac:dyDescent="0.25">
      <c r="A71" s="1"/>
      <c r="B71" s="17"/>
    </row>
    <row r="72" spans="1:2" s="2" customFormat="1" x14ac:dyDescent="0.25">
      <c r="A72" s="1"/>
      <c r="B72" s="17"/>
    </row>
    <row r="73" spans="1:2" s="2" customFormat="1" x14ac:dyDescent="0.25">
      <c r="A73" s="1"/>
      <c r="B73" s="17"/>
    </row>
    <row r="74" spans="1:2" s="2" customFormat="1" x14ac:dyDescent="0.25">
      <c r="A74" s="1"/>
      <c r="B74" s="17"/>
    </row>
    <row r="75" spans="1:2" s="2" customFormat="1" x14ac:dyDescent="0.25">
      <c r="A75" s="1"/>
      <c r="B75" s="17"/>
    </row>
    <row r="76" spans="1:2" s="2" customFormat="1" x14ac:dyDescent="0.25">
      <c r="A76" s="1"/>
      <c r="B76" s="17"/>
    </row>
    <row r="77" spans="1:2" s="2" customFormat="1" x14ac:dyDescent="0.25">
      <c r="A77" s="1"/>
      <c r="B77" s="17"/>
    </row>
  </sheetData>
  <mergeCells count="2">
    <mergeCell ref="A1:F1"/>
    <mergeCell ref="A2:F2"/>
  </mergeCells>
  <pageMargins left="0.98425196850393704" right="0.19685039370078741" top="0.39370078740157483" bottom="0.39370078740157483" header="0.51181102362204722" footer="0.51181102362204722"/>
  <pageSetup paperSize="9" scale="73" fitToHeight="0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9 месяцев 2023</vt:lpstr>
      <vt:lpstr>'9 месяцев 2023'!Заголовки_для_печати</vt:lpstr>
      <vt:lpstr>'9 месяцев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Медведева Татьяна Алексеевна</dc:creator>
  <cp:lastModifiedBy>Ковалева Ольга Владимировна</cp:lastModifiedBy>
  <cp:lastPrinted>2023-04-11T09:13:54Z</cp:lastPrinted>
  <dcterms:created xsi:type="dcterms:W3CDTF">2015-01-26T09:14:22Z</dcterms:created>
  <dcterms:modified xsi:type="dcterms:W3CDTF">2023-10-24T14:11:53Z</dcterms:modified>
</cp:coreProperties>
</file>