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Образование" sheetId="2" r:id="rId1"/>
  </sheets>
  <definedNames>
    <definedName name="_xlnm.Print_Titles" localSheetId="0">Образование!$3:$4</definedName>
  </definedNames>
  <calcPr calcId="162913"/>
</workbook>
</file>

<file path=xl/calcChain.xml><?xml version="1.0" encoding="utf-8"?>
<calcChain xmlns="http://schemas.openxmlformats.org/spreadsheetml/2006/main">
  <c r="H95" i="2" l="1"/>
  <c r="G95" i="2"/>
  <c r="F95" i="2"/>
  <c r="E96" i="2"/>
  <c r="E97" i="2"/>
  <c r="E98" i="2"/>
  <c r="E99" i="2"/>
  <c r="E95" i="2" l="1"/>
  <c r="E159" i="2"/>
  <c r="E158" i="2"/>
  <c r="E157" i="2"/>
  <c r="E156" i="2"/>
  <c r="H155" i="2"/>
  <c r="G155" i="2"/>
  <c r="F155" i="2"/>
  <c r="E154" i="2"/>
  <c r="E153" i="2"/>
  <c r="E152" i="2"/>
  <c r="E151" i="2"/>
  <c r="H150" i="2"/>
  <c r="G150" i="2"/>
  <c r="F150" i="2"/>
  <c r="E149" i="2"/>
  <c r="E148" i="2"/>
  <c r="E147" i="2"/>
  <c r="E146" i="2"/>
  <c r="H145" i="2"/>
  <c r="G145" i="2"/>
  <c r="F145" i="2"/>
  <c r="E144" i="2"/>
  <c r="E143" i="2"/>
  <c r="E142" i="2"/>
  <c r="E141" i="2"/>
  <c r="H140" i="2"/>
  <c r="G140" i="2"/>
  <c r="F140" i="2"/>
  <c r="E139" i="2"/>
  <c r="E138" i="2"/>
  <c r="E137" i="2"/>
  <c r="E136" i="2"/>
  <c r="H135" i="2"/>
  <c r="G135" i="2"/>
  <c r="F135" i="2"/>
  <c r="H132" i="2"/>
  <c r="H127" i="2" s="1"/>
  <c r="H133" i="2"/>
  <c r="H128" i="2" s="1"/>
  <c r="H134" i="2"/>
  <c r="H129" i="2" s="1"/>
  <c r="G132" i="2"/>
  <c r="G127" i="2" s="1"/>
  <c r="G133" i="2"/>
  <c r="G128" i="2" s="1"/>
  <c r="G134" i="2"/>
  <c r="G129" i="2" s="1"/>
  <c r="F132" i="2"/>
  <c r="F127" i="2" s="1"/>
  <c r="F133" i="2"/>
  <c r="F128" i="2" s="1"/>
  <c r="F134" i="2"/>
  <c r="F129" i="2" s="1"/>
  <c r="G131" i="2"/>
  <c r="G126" i="2" s="1"/>
  <c r="H131" i="2"/>
  <c r="F131" i="2"/>
  <c r="F126" i="2" s="1"/>
  <c r="E124" i="2"/>
  <c r="E123" i="2"/>
  <c r="E122" i="2"/>
  <c r="E121" i="2"/>
  <c r="H120" i="2"/>
  <c r="G120" i="2"/>
  <c r="F120" i="2"/>
  <c r="E119" i="2"/>
  <c r="F118" i="2"/>
  <c r="F113" i="2" s="1"/>
  <c r="E117" i="2"/>
  <c r="F116" i="2"/>
  <c r="E116" i="2" s="1"/>
  <c r="H115" i="2"/>
  <c r="G115" i="2"/>
  <c r="G114" i="2"/>
  <c r="H114" i="2"/>
  <c r="G113" i="2"/>
  <c r="H113" i="2"/>
  <c r="G112" i="2"/>
  <c r="H112" i="2"/>
  <c r="G111" i="2"/>
  <c r="H111" i="2"/>
  <c r="F112" i="2"/>
  <c r="F114" i="2"/>
  <c r="H102" i="2"/>
  <c r="H103" i="2"/>
  <c r="H104" i="2"/>
  <c r="G102" i="2"/>
  <c r="G103" i="2"/>
  <c r="G104" i="2"/>
  <c r="G101" i="2"/>
  <c r="H101" i="2"/>
  <c r="F102" i="2"/>
  <c r="F103" i="2"/>
  <c r="F104" i="2"/>
  <c r="F101" i="2"/>
  <c r="E109" i="2"/>
  <c r="E108" i="2"/>
  <c r="E107" i="2"/>
  <c r="E106" i="2"/>
  <c r="H105" i="2"/>
  <c r="G105" i="2"/>
  <c r="F105" i="2"/>
  <c r="H82" i="2"/>
  <c r="H83" i="2"/>
  <c r="H84" i="2"/>
  <c r="G82" i="2"/>
  <c r="G83" i="2"/>
  <c r="G84" i="2"/>
  <c r="F82" i="2"/>
  <c r="F83" i="2"/>
  <c r="F84" i="2"/>
  <c r="G81" i="2"/>
  <c r="H81" i="2"/>
  <c r="F81" i="2"/>
  <c r="E120" i="2" l="1"/>
  <c r="H130" i="2"/>
  <c r="E150" i="2"/>
  <c r="G110" i="2"/>
  <c r="F100" i="2"/>
  <c r="H100" i="2"/>
  <c r="E118" i="2"/>
  <c r="E135" i="2"/>
  <c r="E155" i="2"/>
  <c r="G100" i="2"/>
  <c r="E102" i="2"/>
  <c r="E105" i="2"/>
  <c r="F111" i="2"/>
  <c r="F110" i="2" s="1"/>
  <c r="G80" i="2"/>
  <c r="E145" i="2"/>
  <c r="E112" i="2"/>
  <c r="E133" i="2"/>
  <c r="E129" i="2"/>
  <c r="E127" i="2"/>
  <c r="E140" i="2"/>
  <c r="H80" i="2"/>
  <c r="G125" i="2"/>
  <c r="E132" i="2"/>
  <c r="H126" i="2"/>
  <c r="E126" i="2" s="1"/>
  <c r="E128" i="2"/>
  <c r="E134" i="2"/>
  <c r="G130" i="2"/>
  <c r="F130" i="2"/>
  <c r="E131" i="2"/>
  <c r="F125" i="2"/>
  <c r="E114" i="2"/>
  <c r="F115" i="2"/>
  <c r="E115" i="2" s="1"/>
  <c r="E113" i="2"/>
  <c r="H110" i="2"/>
  <c r="E103" i="2"/>
  <c r="E104" i="2"/>
  <c r="E101" i="2"/>
  <c r="F80" i="2"/>
  <c r="E81" i="2"/>
  <c r="E82" i="2"/>
  <c r="E83" i="2"/>
  <c r="E84" i="2"/>
  <c r="E79" i="2"/>
  <c r="E78" i="2"/>
  <c r="E77" i="2"/>
  <c r="E76" i="2"/>
  <c r="H75" i="2"/>
  <c r="G75" i="2"/>
  <c r="F75" i="2"/>
  <c r="H74" i="2"/>
  <c r="H70" i="2" s="1"/>
  <c r="G74" i="2"/>
  <c r="G70" i="2" s="1"/>
  <c r="F74" i="2"/>
  <c r="F64" i="2" s="1"/>
  <c r="E73" i="2"/>
  <c r="E72" i="2"/>
  <c r="E71" i="2"/>
  <c r="F70" i="2"/>
  <c r="E69" i="2"/>
  <c r="E68" i="2"/>
  <c r="E67" i="2"/>
  <c r="F66" i="2"/>
  <c r="E66" i="2" s="1"/>
  <c r="H65" i="2"/>
  <c r="G65" i="2"/>
  <c r="H62" i="2"/>
  <c r="H63" i="2"/>
  <c r="G62" i="2"/>
  <c r="G63" i="2"/>
  <c r="F62" i="2"/>
  <c r="F63" i="2"/>
  <c r="G61" i="2"/>
  <c r="H61" i="2"/>
  <c r="E59" i="2"/>
  <c r="E58" i="2"/>
  <c r="E57" i="2"/>
  <c r="E56" i="2"/>
  <c r="H55" i="2"/>
  <c r="G55" i="2"/>
  <c r="F55" i="2"/>
  <c r="E54" i="2"/>
  <c r="E53" i="2"/>
  <c r="E52" i="2"/>
  <c r="E51" i="2"/>
  <c r="H50" i="2"/>
  <c r="G50" i="2"/>
  <c r="F50" i="2"/>
  <c r="H47" i="2"/>
  <c r="H48" i="2"/>
  <c r="H49" i="2"/>
  <c r="G47" i="2"/>
  <c r="G48" i="2"/>
  <c r="G49" i="2"/>
  <c r="F47" i="2"/>
  <c r="F48" i="2"/>
  <c r="F49" i="2"/>
  <c r="G46" i="2"/>
  <c r="H46" i="2"/>
  <c r="F46" i="2"/>
  <c r="E44" i="2"/>
  <c r="E43" i="2"/>
  <c r="E42" i="2"/>
  <c r="E41" i="2"/>
  <c r="H40" i="2"/>
  <c r="G40" i="2"/>
  <c r="F40" i="2"/>
  <c r="H39" i="2"/>
  <c r="H29" i="2" s="1"/>
  <c r="G39" i="2"/>
  <c r="G29" i="2" s="1"/>
  <c r="F39" i="2"/>
  <c r="F29" i="2" s="1"/>
  <c r="H38" i="2"/>
  <c r="H28" i="2" s="1"/>
  <c r="G38" i="2"/>
  <c r="F38" i="2"/>
  <c r="F28" i="2" s="1"/>
  <c r="H37" i="2"/>
  <c r="G37" i="2"/>
  <c r="F37" i="2"/>
  <c r="H36" i="2"/>
  <c r="G36" i="2"/>
  <c r="F36" i="2"/>
  <c r="E34" i="2"/>
  <c r="E33" i="2"/>
  <c r="H32" i="2"/>
  <c r="G32" i="2"/>
  <c r="F32" i="2"/>
  <c r="H31" i="2"/>
  <c r="H26" i="2" s="1"/>
  <c r="G31" i="2"/>
  <c r="F31" i="2"/>
  <c r="F26" i="2"/>
  <c r="H18" i="2"/>
  <c r="H19" i="2"/>
  <c r="G18" i="2"/>
  <c r="G19" i="2"/>
  <c r="F18" i="2"/>
  <c r="F19" i="2"/>
  <c r="E24" i="2"/>
  <c r="E23" i="2"/>
  <c r="H22" i="2"/>
  <c r="H17" i="2" s="1"/>
  <c r="G22" i="2"/>
  <c r="G17" i="2" s="1"/>
  <c r="F22" i="2"/>
  <c r="F17" i="2" s="1"/>
  <c r="H21" i="2"/>
  <c r="H16" i="2" s="1"/>
  <c r="G21" i="2"/>
  <c r="G16" i="2" s="1"/>
  <c r="F21" i="2"/>
  <c r="F16" i="2" s="1"/>
  <c r="E55" i="2" l="1"/>
  <c r="G30" i="2"/>
  <c r="E36" i="2"/>
  <c r="E100" i="2"/>
  <c r="H27" i="2"/>
  <c r="H12" i="2" s="1"/>
  <c r="H7" i="2" s="1"/>
  <c r="H35" i="2"/>
  <c r="E111" i="2"/>
  <c r="H64" i="2"/>
  <c r="H60" i="2" s="1"/>
  <c r="E75" i="2"/>
  <c r="F30" i="2"/>
  <c r="H30" i="2"/>
  <c r="F27" i="2"/>
  <c r="F12" i="2" s="1"/>
  <c r="E50" i="2"/>
  <c r="F65" i="2"/>
  <c r="E65" i="2" s="1"/>
  <c r="H13" i="2"/>
  <c r="H8" i="2" s="1"/>
  <c r="E32" i="2"/>
  <c r="G27" i="2"/>
  <c r="G12" i="2" s="1"/>
  <c r="G7" i="2" s="1"/>
  <c r="E40" i="2"/>
  <c r="H45" i="2"/>
  <c r="E80" i="2"/>
  <c r="H15" i="2"/>
  <c r="H11" i="2"/>
  <c r="H6" i="2" s="1"/>
  <c r="F45" i="2"/>
  <c r="F14" i="2"/>
  <c r="F13" i="2"/>
  <c r="H14" i="2"/>
  <c r="H9" i="2" s="1"/>
  <c r="F35" i="2"/>
  <c r="H125" i="2"/>
  <c r="E125" i="2" s="1"/>
  <c r="E130" i="2"/>
  <c r="G64" i="2"/>
  <c r="E64" i="2" s="1"/>
  <c r="E110" i="2"/>
  <c r="E70" i="2"/>
  <c r="E74" i="2"/>
  <c r="F61" i="2"/>
  <c r="F11" i="2" s="1"/>
  <c r="E63" i="2"/>
  <c r="E62" i="2"/>
  <c r="E46" i="2"/>
  <c r="E47" i="2"/>
  <c r="E49" i="2"/>
  <c r="E48" i="2"/>
  <c r="G45" i="2"/>
  <c r="G35" i="2"/>
  <c r="G26" i="2"/>
  <c r="G28" i="2"/>
  <c r="G13" i="2" s="1"/>
  <c r="E37" i="2"/>
  <c r="E38" i="2"/>
  <c r="E39" i="2"/>
  <c r="H25" i="2"/>
  <c r="E31" i="2"/>
  <c r="E29" i="2"/>
  <c r="G15" i="2"/>
  <c r="F15" i="2"/>
  <c r="E16" i="2"/>
  <c r="E17" i="2"/>
  <c r="G20" i="2"/>
  <c r="E21" i="2"/>
  <c r="F20" i="2"/>
  <c r="E22" i="2"/>
  <c r="H20" i="2"/>
  <c r="E19" i="2"/>
  <c r="E18" i="2"/>
  <c r="E28" i="2" l="1"/>
  <c r="F25" i="2"/>
  <c r="G25" i="2"/>
  <c r="E15" i="2"/>
  <c r="E35" i="2"/>
  <c r="E45" i="2"/>
  <c r="E30" i="2"/>
  <c r="F6" i="2"/>
  <c r="H10" i="2"/>
  <c r="H5" i="2" s="1"/>
  <c r="G11" i="2"/>
  <c r="G6" i="2" s="1"/>
  <c r="E27" i="2"/>
  <c r="G8" i="2"/>
  <c r="F8" i="2"/>
  <c r="E13" i="2"/>
  <c r="E8" i="2" s="1"/>
  <c r="G60" i="2"/>
  <c r="F7" i="2"/>
  <c r="E12" i="2"/>
  <c r="E7" i="2" s="1"/>
  <c r="F10" i="2"/>
  <c r="F9" i="2"/>
  <c r="G14" i="2"/>
  <c r="G9" i="2" s="1"/>
  <c r="F60" i="2"/>
  <c r="E61" i="2"/>
  <c r="E26" i="2"/>
  <c r="E20" i="2"/>
  <c r="E25" i="2" l="1"/>
  <c r="E60" i="2"/>
  <c r="E11" i="2"/>
  <c r="E6" i="2" s="1"/>
  <c r="F5" i="2"/>
  <c r="G10" i="2"/>
  <c r="G5" i="2" s="1"/>
  <c r="E14" i="2"/>
  <c r="E9" i="2" s="1"/>
  <c r="E10" i="2" l="1"/>
  <c r="E5" i="2" s="1"/>
</calcChain>
</file>

<file path=xl/sharedStrings.xml><?xml version="1.0" encoding="utf-8"?>
<sst xmlns="http://schemas.openxmlformats.org/spreadsheetml/2006/main" count="312" uniqueCount="119">
  <si>
    <t>№ п/п</t>
  </si>
  <si>
    <t>Всего</t>
  </si>
  <si>
    <t>ФБ</t>
  </si>
  <si>
    <t>ОБ</t>
  </si>
  <si>
    <t>МБ</t>
  </si>
  <si>
    <t>ВБС</t>
  </si>
  <si>
    <t>1.1.1.</t>
  </si>
  <si>
    <t>2026-2028</t>
  </si>
  <si>
    <t>1.1.</t>
  </si>
  <si>
    <t>1.2.</t>
  </si>
  <si>
    <t>1.2.1.</t>
  </si>
  <si>
    <t>МБУ "РЭС"</t>
  </si>
  <si>
    <t>1.3.</t>
  </si>
  <si>
    <t>1.3.1.</t>
  </si>
  <si>
    <t>1.2.2.</t>
  </si>
  <si>
    <t>1.2.3.</t>
  </si>
  <si>
    <t>1.3.2.</t>
  </si>
  <si>
    <t>1.4.</t>
  </si>
  <si>
    <t>1.4.1.</t>
  </si>
  <si>
    <t>1.5.</t>
  </si>
  <si>
    <t>1.5.1.</t>
  </si>
  <si>
    <t>1.5.2.</t>
  </si>
  <si>
    <t>1.6.1.</t>
  </si>
  <si>
    <t>1.7.1.</t>
  </si>
  <si>
    <t>1.7.2.</t>
  </si>
  <si>
    <t>Годы выполнения</t>
  </si>
  <si>
    <t>по годам</t>
  </si>
  <si>
    <t>-</t>
  </si>
  <si>
    <t xml:space="preserve">Комплекс процессных мероприятий 2 «Дополнительное образование и социализация детей» </t>
  </si>
  <si>
    <t>Комплекс процессных мероприятий 3 «Реализация регионального  проекта «Педагоги и наставники»</t>
  </si>
  <si>
    <t>Комплекс процессных мероприятий 4 «Социальная поддержка в сфере образования»</t>
  </si>
  <si>
    <t>Комплекс процессных мероприятий 5 «Комфортная и безопасная образовательная среда»</t>
  </si>
  <si>
    <t>Комплекс проектных  мероприятий 6 «Реализация регионального проекта «Все лучшее детям»</t>
  </si>
  <si>
    <t>1.6.</t>
  </si>
  <si>
    <t>1.7.</t>
  </si>
  <si>
    <t>Комплекс проектных  мероприятий 7 «Обновление образовательной инфраструктуры»</t>
  </si>
  <si>
    <t>1.4.2.</t>
  </si>
  <si>
    <t>1.4.3.</t>
  </si>
  <si>
    <t>1.5.3.</t>
  </si>
  <si>
    <t xml:space="preserve">2026 - 2028 </t>
  </si>
  <si>
    <r>
      <t>Муниципальная программа</t>
    </r>
    <r>
      <rPr>
        <b/>
        <u/>
        <sz val="11"/>
        <rFont val="Times New Roman"/>
        <family val="1"/>
        <charset val="204"/>
      </rPr>
      <t xml:space="preserve"> "Образование"</t>
    </r>
  </si>
  <si>
    <t>Комплекс процессных мероприятий 1 "Дошкольное и общее образование"</t>
  </si>
  <si>
    <r>
      <t xml:space="preserve">Направление (подпрограмма) 2.  </t>
    </r>
    <r>
      <rPr>
        <b/>
        <u/>
        <sz val="11"/>
        <rFont val="Times New Roman"/>
        <family val="1"/>
        <charset val="204"/>
      </rPr>
      <t>«Положение детей-сирот в современном обществе»</t>
    </r>
  </si>
  <si>
    <r>
      <t xml:space="preserve">Направление (подпрограмма) 1.  </t>
    </r>
    <r>
      <rPr>
        <b/>
        <u/>
        <sz val="11"/>
        <rFont val="Times New Roman"/>
        <family val="1"/>
        <charset val="204"/>
      </rPr>
      <t>"Развитие муниципальных учреждений образования"</t>
    </r>
  </si>
  <si>
    <t>Соисполнители, участники</t>
  </si>
  <si>
    <t>Муниципальная программа, направление (подпрограмма), комплексы процессных и (или) проектных мероприятий, мероприятие, комплексы процессных и проектных мероприятий</t>
  </si>
  <si>
    <t>Объем и источники финансирования(рублей)</t>
  </si>
  <si>
    <t>Связь комплексов процессных и(или) проектных мероприятий с показателями направлений (подпрограмм), ожидаемые результаты реализации (краткая характеристика) мероприятий</t>
  </si>
  <si>
    <t>Выполнен капитальный ремонт кровли Муниципального
бюджетного общеобразовательного учреждения "Средняя общеобразовательная школа № 5 имени М.С.Попова"</t>
  </si>
  <si>
    <t xml:space="preserve">К 2027 году улучшена инфраструктура детских садов посредством адресного строительства детских садов в военных городках .  Построен и введен в эксплуатацию «Детский сад на 350 мест в пгт. Печенга» </t>
  </si>
  <si>
    <t xml:space="preserve">К 2027 году улучшена инфраструктура детских садов посредством адресного строительства детских садов в военных городках .  Построен и введен в эксплуатацию «Детский сад на 250 мест в пгт. Корзуново» </t>
  </si>
  <si>
    <t>Обеспечена доступность дошкольного образования, возможность получения качественного общедоступного бесплатного общего образования (выполнение муниципального задания, предоставление целевых субсидий)</t>
  </si>
  <si>
    <t>Реализованы дополнительные общеобразовательные программы и мероприятия по выявлению и развитию одаренных детей и молодежи (выполнение муниципального задания, предоставление целевых субсидий)</t>
  </si>
  <si>
    <t>Созданы условия для активной жизнедеятельности обучающихся, их гражданского самоопределения</t>
  </si>
  <si>
    <t xml:space="preserve">Отдел образования, подведомственные отделу образования учреждения   </t>
  </si>
  <si>
    <t xml:space="preserve">Отдел образования, подведомственные отделу образования учреждения </t>
  </si>
  <si>
    <t>Проведены 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</si>
  <si>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Осуществлены выплат педагогическим работникам образовательных организаций Мурманской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 денежное вознаграждение за классное руководство</t>
  </si>
  <si>
    <t>Созданы современные условия для отдыха детей и их оздоровления, трудовой занятости. Организован отдых и оздоровление детей в оздоровительных учреждениях, расположенных на территории Печенгского муниципального округа и за его пределами.</t>
  </si>
  <si>
    <t>Работникам образовательных организаций, обучающимся (родителям, законным представителям) предоставлены меры социальной поддержки</t>
  </si>
  <si>
    <t>Организовано бесплатное питание в образовательных учреждениях , обучающимся предоставлены меры социальной поддержки</t>
  </si>
  <si>
    <t xml:space="preserve">подведомственные отделу образования учреждения, МБУ "ЦБ", отдел образования               </t>
  </si>
  <si>
    <t>Отдел образования, подведомственные отделу образования учреждения,  МБУ "ЦБ"</t>
  </si>
  <si>
    <t>Отдел образования, подведомственные отделу образования учреждения, МБУ "ЦБ"</t>
  </si>
  <si>
    <t>Отдел образования, подведомственные отделу образования учреждения</t>
  </si>
  <si>
    <t>Обновлена образовательная инфраструктура, позволяющая детям и подросткам развивать свои способности и таланты</t>
  </si>
  <si>
    <t>МБОУ СОШ № 5</t>
  </si>
  <si>
    <t xml:space="preserve">Реализованы мероприятия по модернизации школьных систем образования, предусматривающие оборудование здания МБОУ СОШ № 5
</t>
  </si>
  <si>
    <t>Обеспечение функционирования системы персонифицированного финансирования, обеспечивающей свободу выбора образовательных программ, равенство доступа к дополнительному образованию, легкость и оперативность смены осваиваемых образовательных программ</t>
  </si>
  <si>
    <t>Развитие системы замещающего семейного устройства детей-сирот и детей, оставшихся без попечения родителей;</t>
  </si>
  <si>
    <t>Обеспечение защиты прав и интересов детей-сирот, детей, оставшихся без попечения родителей, содействие их  интеграции в общество</t>
  </si>
  <si>
    <t>Обеспечение защиты прав и интересов детей-сирот, детей, оставшихся без попечения родителей, содействие их интеграции в общество;
Предоставлены  меры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</si>
  <si>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>Осуществлен ремонта жилых помещений, собственниками которых являются дети-сироты и дети, оставшиеся без попечения родителей, лица из числа детей-сирот и детей, оставшихся без попечения родителей, либо текущего ремонта жилых помещений, право пользования которыми сохранено за детьми-сиротами и детьми, оставшимися без попечения родителей, лицами из числа детей-сирот и детей, оставшихся без попечения родителей</t>
  </si>
  <si>
    <t xml:space="preserve">Администрация Печенгского муниципального округа, МБУ "ЦБ", отдел образования, МБУ ДО ДДТ № 2                    </t>
  </si>
  <si>
    <t>Отдел образования</t>
  </si>
  <si>
    <t>Обеспечение межведомственного взаимодействия при организации работы по профилактике социального сиротства</t>
  </si>
  <si>
    <t>МБУ ДО ДДТ № 2</t>
  </si>
  <si>
    <t xml:space="preserve">Отдел образования, 
МБУ "ЦБ" </t>
  </si>
  <si>
    <t>Отдел образования,
 МБУ «РЭС», 
МБУ ДО ДДТ № 2 , МБОУ СОШ № 5, МБУ «ЦБ», подведомственные отделу образования муниципальные учреждения</t>
  </si>
  <si>
    <t>Отдел образования, 
МБУ «РЭС», МБУ ДО ДДТ № 2  , МБОУ СОШ № 5, МБУ «ЦБ», подведомственные отделу образования муниципальные учреждения</t>
  </si>
  <si>
    <r>
      <rPr>
        <b/>
        <sz val="10"/>
        <rFont val="Times New Roman"/>
        <family val="1"/>
        <charset val="204"/>
      </rPr>
      <t>Мероприятие</t>
    </r>
    <r>
      <rPr>
        <sz val="10"/>
        <rFont val="Times New Roman"/>
        <family val="1"/>
        <charset val="204"/>
      </rPr>
      <t xml:space="preserve"> "Реализация проекта "Арктическая школа" в Печенгском муниципальном округе"</t>
    </r>
  </si>
  <si>
    <t xml:space="preserve">Отдел образования, подведомственные отделу образования учреждения                       </t>
  </si>
  <si>
    <r>
      <t xml:space="preserve">0.9. Доля детей-сирот и детей, оставшихся без попечения родителей, устроенные в замещающие семьи, в общем количестве детей-сирот и детей, оставшихся без попечения родителей;
</t>
    </r>
    <r>
      <rPr>
        <sz val="10"/>
        <rFont val="Times New Roman"/>
        <family val="1"/>
        <charset val="204"/>
      </rPr>
      <t>2.1. Доля обеспеченных жилыми помещениями детей-сирот и детей, оставшихся без попечения родителей в общем объеме нуждающихся в таких помещениях;
2.2. Доля детей-сирот и детей, оставшихся без попечения родителей, которым был осуществлен текущий  ремонт жилого помещения, в общем объеме нуждающихся в таком ремонте согласно списку</t>
    </r>
  </si>
  <si>
    <r>
      <t xml:space="preserve">0.1. Доступность дошкольного образования для детей в возрасте от 1 до 6 лет;
0.2. Доля выпускников общеобразовательных организаций, не получивших аттестат о среднем (полном) образовании;
0.5. Отношение среднемесячной заработной платы педагогических работников муниципальных дошкольных образовательных учреждений к средней заработной плате в общем образовании по Мурманской области;
0.6. Отношение среднемесячной заработной платы педагогических работников муниципальных общеобразовательных учреждений к среднемесячной начисленной заработной плате наѐмных работников в организациях, у индивидуальных предпринимателей и физических лиц по Мурманской области (среднемесячному доходу от трудовой деятельности)                                                                                               
</t>
    </r>
    <r>
      <rPr>
        <sz val="10"/>
        <rFont val="Times New Roman"/>
        <family val="1"/>
        <charset val="204"/>
      </rPr>
      <t>1.4. Доля педагогических работников, прошедших повышение квалификации, от общего числа педагогических работников</t>
    </r>
    <r>
      <rPr>
        <i/>
        <sz val="10"/>
        <rFont val="Times New Roman"/>
        <family val="1"/>
        <charset val="204"/>
      </rPr>
      <t xml:space="preserve">
</t>
    </r>
  </si>
  <si>
    <r>
      <t xml:space="preserve">0.3.Доля детей в возрасте от 5 до 18 лет, охваченных дополнительным образованием, в общей численности детей в возрасте от 5 до 18 лет;
0.7. Отношение среднемесячной заработной платы педагогических работников муниципальных учреждений дополнительного образования к средней заработной плате учителей по Мурманской области;
</t>
    </r>
    <r>
      <rPr>
        <sz val="10"/>
        <rFont val="Times New Roman"/>
        <family val="1"/>
        <charset val="204"/>
      </rPr>
      <t>1.5. Доля детей в возрасте от 5 до 18 лет, использующих сертификаты дополнительного образования в статусе сертификатов персонифицированного  финансирования</t>
    </r>
  </si>
  <si>
    <r>
      <t xml:space="preserve">0.2. Доля выпускников общеобразовательных организаций, не получивших аттестат о среднем (полном) образовании;
0.6.Отношение среднемесячной заработной платы педагогических работников муниципальных общеобразовательных учреждений к среднемесячной начисленной заработной плате наѐмных работников в организациях, у индивидуальных предпринимателей и физических лиц по Мурманской области (среднемесячному доходу от трудовой деятельности);
</t>
    </r>
    <r>
      <rPr>
        <sz val="10"/>
        <rFont val="Times New Roman"/>
        <family val="1"/>
        <charset val="204"/>
      </rPr>
      <t>1.4. Доля педагогических работников, прошедших повышение квалификации, от общего числа педагогических работников</t>
    </r>
    <r>
      <rPr>
        <i/>
        <sz val="10"/>
        <rFont val="Times New Roman"/>
        <family val="1"/>
        <charset val="204"/>
      </rPr>
      <t xml:space="preserve">
</t>
    </r>
  </si>
  <si>
    <r>
      <t xml:space="preserve">0.1. Доступность дошкольного образования для детей в возрасте от 1 до 6 лет;
0.4.Доля отдохнувших и оздоровленных детей и подростков в оздоровительных учреждениях и на базе образовательных организаций;
</t>
    </r>
    <r>
      <rPr>
        <sz val="10"/>
        <rFont val="Times New Roman"/>
        <family val="1"/>
        <charset val="204"/>
      </rPr>
      <t>1.1. Доля обучающихся, обеспеченных бесплатным питанием в образовательных организациях, в общей численности обучающихся, имеющих право на обеспечение бесплатным питанием;
1.3. Доля детей, родители которых воспользовались правом получения компенсации части родительской платы в общей численности детей, родителям  которых назначена компенсация части родительской платы</t>
    </r>
    <r>
      <rPr>
        <i/>
        <sz val="10"/>
        <rFont val="Times New Roman"/>
        <family val="1"/>
        <charset val="204"/>
      </rPr>
      <t xml:space="preserve">
</t>
    </r>
  </si>
  <si>
    <r>
      <t xml:space="preserve">0.8.  Доля организаций системы образования, в которых реализованы запланированные мероприятия, направленные на обеспечение материально-технической базы;
</t>
    </r>
    <r>
      <rPr>
        <sz val="10"/>
        <rFont val="Times New Roman"/>
        <family val="1"/>
        <charset val="204"/>
      </rPr>
      <t xml:space="preserve">1.2. Доля общеобразовательных учреждений, здания которых находятся в аварийном состоянии и (или) требуют капитального ремонта, в общем количестве муниципальных общеобразовательных учреждений         </t>
    </r>
    <r>
      <rPr>
        <i/>
        <sz val="10"/>
        <rFont val="Times New Roman"/>
        <family val="1"/>
        <charset val="204"/>
      </rPr>
      <t xml:space="preserve">               </t>
    </r>
  </si>
  <si>
    <r>
      <t xml:space="preserve">0.8.  Доля организаций системы образования, в которых реализованы запланированные мероприятия, направленные на обеспечение материально-технической базы 
</t>
    </r>
    <r>
      <rPr>
        <sz val="10"/>
        <rFont val="Times New Roman"/>
        <family val="1"/>
        <charset val="204"/>
      </rPr>
      <t xml:space="preserve">1.6. Количество объектов дошкольного и общего образования, в отношении которых осуществлено строительство, проведен капитальный ремонт </t>
    </r>
  </si>
  <si>
    <r>
      <t xml:space="preserve">0.1.  Доступность дошкольного образования для детей в возрасте от 1 до 6 лет;
0.8. Доля организаций системы образования, в которых реализованы запланированные мероприятия, направленные на обеспечение материально-технической базы;
</t>
    </r>
    <r>
      <rPr>
        <sz val="10"/>
        <rFont val="Times New Roman"/>
        <family val="1"/>
        <charset val="204"/>
      </rPr>
      <t xml:space="preserve">1.6. Количество объектов дошкольного и общего образования, в отношении которых осуществлено строительство, проведен капитальный ремонт       </t>
    </r>
  </si>
  <si>
    <t>Администрация Печенгского муниципального округа,                                            отдел образования</t>
  </si>
  <si>
    <t xml:space="preserve">Администрация Печенгского муниципального округа,                                       МБУ "ЦБ",                                                        отдел образования,                                                      МБУ ДО ДДТ № 2  </t>
  </si>
  <si>
    <t>Мероприятие "Организация и предоставление и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родителей"</t>
  </si>
  <si>
    <t>Мероприятие "Осуществление ремонта жилых помещений, собственниками которых являются дети-сироты и дети, оставшиеся без попечения родителей, лица из числа детей-сирот и детей, оставшихся без попечения родителей, либо текущего ремонта жилых помещений, право пользования которыми сохранено за детьми-сиротами и детьми, оставшимися без попечения родителей, лицами из числа детей-сирот и детей, оставшихся без попечения родителей"</t>
  </si>
  <si>
    <t>Мероприятие "Обеспечение приоритета семейного устройства детей-сирот и детей, оставшихся без попечения родителей"</t>
  </si>
  <si>
    <t xml:space="preserve">Мероприятие "Содержание ребенка в семье опекуна (попечителя) и приемной семье, а также вознаграждение, причитающееся приемному родителю , денежное вознаграждение лицам, осуществляющим постинтернатный патронат в отношении несовершеннолетних и социальный патронат" </t>
  </si>
  <si>
    <t>Мероприятие "Предоставление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помещений"</t>
  </si>
  <si>
    <t>Мероприятие "Проектирование, строительство и ввод в эксплуатацию объекта капитального строительства «Детский сад на 350 мест в пгт. Печенга» в рамках реализации мероприятий планов социального развития центров экономического роста субъектов Российской Федерации Арктической зоны Российской Федерации"</t>
  </si>
  <si>
    <t>Мероприятие "Разработка проектной документации и строительство детского сада на 250 мест в нп. Корзуново Печенгского муниципального округа в рамках реализации мероприятий планов социального развития центров экономического роста субъектов Российской Федерации Арктической зоны Российской Федерации"</t>
  </si>
  <si>
    <t>Мероприятие "Выполнение капитального ремонта кровли МБОУ СОШ № 5"</t>
  </si>
  <si>
    <t>Мероприятие "Преобразование пространств муниципальных учреждений образования"</t>
  </si>
  <si>
    <t>Мероприятие "Мероприятия по модернизации школьных систем образования (оснащение средствами обучения и воспитания зданий муниципальных общеобразовательных организаций)"</t>
  </si>
  <si>
    <t xml:space="preserve">Мероприятие "Организация отдыха и оздоровления детей, трудовая занятость школьников"  </t>
  </si>
  <si>
    <t xml:space="preserve">Мероприятие "Обеспечение мер социальной поддержки субъектов образовательной деятельности" </t>
  </si>
  <si>
    <t>Мероприятие "Организация бесплатного горячего питания обучающихся, получающих начальное общее образование в муниципальных образовательных организациях Мурманской области"</t>
  </si>
  <si>
    <t>Мероприятие "Обеспечение выплат педагогическим работникам образовательных организаций Мурманской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 денежное вознаграждение за классное руководство"</t>
  </si>
  <si>
    <t>Мероприятие "Проведение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организациях"</t>
  </si>
  <si>
    <t xml:space="preserve">Мероприятие "Обеспечение дополнительного образования детей и подростков, а также развитие воспитания в системе образования" </t>
  </si>
  <si>
    <t>Мероприятие "Выявление, поддержка и развитие способностей и талантов, самоопределение и профессиональную ориентацию детей и подростков"</t>
  </si>
  <si>
    <r>
      <t xml:space="preserve">Мероприятие "Оказание муниципальных услуг в социальной сфере"                                     </t>
    </r>
    <r>
      <rPr>
        <sz val="10"/>
        <color rgb="FFFF0000"/>
        <rFont val="Times New Roman"/>
        <family val="1"/>
        <charset val="204"/>
      </rPr>
      <t/>
    </r>
  </si>
  <si>
    <t xml:space="preserve">Мероприятие "Обеспечение общедоступного, качественного дошкольного и общего образования" </t>
  </si>
  <si>
    <t>Комплекс процессных мероприятий 8.
«Защита прав и интересов детей-сирот, детей, оставшихся без попечения родителей</t>
  </si>
  <si>
    <t>2.8.</t>
  </si>
  <si>
    <t>2.8.1.</t>
  </si>
  <si>
    <t>2.8.2.</t>
  </si>
  <si>
    <t>2.8.3.</t>
  </si>
  <si>
    <t>2.8.4.</t>
  </si>
  <si>
    <t>2.8.5.</t>
  </si>
  <si>
    <t>Проект плана реализации муниципальной программы Печенгского муниципального округа "Образование" на 2026-2028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</si>
</sst>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2" borderId="0" xfId="0" applyFont="1" applyFill="1" applyAlignment="1">
      <alignment wrapText="1"/>
    </xf>
    <xf numFmtId="0" fontId="12" fillId="2" borderId="0" xfId="0" applyFont="1" applyFill="1" applyAlignment="1">
      <alignment horizontal="left" wrapText="1"/>
    </xf>
    <xf numFmtId="4" fontId="3" fillId="2" borderId="0" xfId="0" applyNumberFormat="1" applyFont="1" applyFill="1" applyAlignment="1">
      <alignment wrapText="1"/>
    </xf>
    <xf numFmtId="0" fontId="2" fillId="2" borderId="0" xfId="0" applyFont="1" applyFill="1" applyBorder="1" applyAlignment="1">
      <alignment horizontal="right" wrapText="1"/>
    </xf>
    <xf numFmtId="0" fontId="11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5" fillId="0" borderId="1" xfId="0" applyFont="1" applyFill="1" applyBorder="1" applyAlignment="1">
      <alignment vertical="top" wrapText="1"/>
    </xf>
    <xf numFmtId="43" fontId="4" fillId="0" borderId="1" xfId="1" applyFont="1" applyFill="1" applyBorder="1" applyAlignment="1">
      <alignment horizontal="center" vertical="top" wrapText="1"/>
    </xf>
    <xf numFmtId="43" fontId="13" fillId="0" borderId="1" xfId="1" applyFont="1" applyFill="1" applyBorder="1" applyAlignment="1">
      <alignment horizontal="center" vertical="top" wrapText="1"/>
    </xf>
    <xf numFmtId="43" fontId="14" fillId="0" borderId="1" xfId="1" applyFont="1" applyFill="1" applyBorder="1" applyAlignment="1">
      <alignment horizontal="center" vertical="top" wrapText="1"/>
    </xf>
    <xf numFmtId="43" fontId="13" fillId="0" borderId="2" xfId="1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4" fontId="3" fillId="2" borderId="0" xfId="0" applyNumberFormat="1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top" wrapText="1"/>
    </xf>
    <xf numFmtId="43" fontId="5" fillId="0" borderId="1" xfId="1" applyFont="1" applyFill="1" applyBorder="1" applyAlignment="1">
      <alignment horizontal="right" vertical="top" wrapText="1"/>
    </xf>
    <xf numFmtId="43" fontId="4" fillId="0" borderId="1" xfId="1" applyFont="1" applyFill="1" applyBorder="1" applyAlignment="1">
      <alignment horizontal="right" vertical="top" wrapText="1"/>
    </xf>
    <xf numFmtId="43" fontId="3" fillId="2" borderId="0" xfId="1" applyFont="1" applyFill="1" applyAlignment="1">
      <alignment vertical="top" wrapText="1"/>
    </xf>
    <xf numFmtId="43" fontId="4" fillId="0" borderId="7" xfId="1" applyFont="1" applyFill="1" applyBorder="1" applyAlignment="1">
      <alignment horizontal="right" vertical="top" wrapText="1"/>
    </xf>
    <xf numFmtId="43" fontId="4" fillId="2" borderId="0" xfId="1" applyFont="1" applyFill="1" applyAlignment="1">
      <alignment horizontal="right" vertical="top" wrapText="1"/>
    </xf>
    <xf numFmtId="43" fontId="5" fillId="0" borderId="1" xfId="1" applyFont="1" applyFill="1" applyBorder="1" applyAlignment="1">
      <alignment horizontal="center" vertical="top" wrapText="1"/>
    </xf>
    <xf numFmtId="43" fontId="5" fillId="0" borderId="1" xfId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43" fontId="7" fillId="0" borderId="1" xfId="1" applyFont="1" applyFill="1" applyBorder="1" applyAlignment="1">
      <alignment vertical="top" wrapText="1"/>
    </xf>
    <xf numFmtId="43" fontId="7" fillId="0" borderId="1" xfId="1" applyFont="1" applyFill="1" applyBorder="1" applyAlignment="1">
      <alignment horizontal="right" vertical="top" wrapText="1"/>
    </xf>
    <xf numFmtId="43" fontId="7" fillId="0" borderId="1" xfId="1" quotePrefix="1" applyFont="1" applyFill="1" applyBorder="1" applyAlignment="1">
      <alignment horizontal="right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64" fontId="4" fillId="0" borderId="7" xfId="1" applyNumberFormat="1" applyFont="1" applyFill="1" applyBorder="1" applyAlignment="1">
      <alignment horizontal="left" vertical="top" wrapText="1"/>
    </xf>
    <xf numFmtId="164" fontId="4" fillId="0" borderId="5" xfId="1" applyNumberFormat="1" applyFont="1" applyFill="1" applyBorder="1" applyAlignment="1">
      <alignment horizontal="left" vertical="top" wrapText="1"/>
    </xf>
    <xf numFmtId="164" fontId="4" fillId="0" borderId="2" xfId="1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7" xfId="1" applyNumberFormat="1" applyFont="1" applyFill="1" applyBorder="1" applyAlignment="1">
      <alignment horizontal="left" vertical="top" wrapText="1"/>
    </xf>
    <xf numFmtId="0" fontId="4" fillId="0" borderId="5" xfId="1" applyNumberFormat="1" applyFont="1" applyFill="1" applyBorder="1" applyAlignment="1">
      <alignment horizontal="left" vertical="top" wrapText="1"/>
    </xf>
    <xf numFmtId="0" fontId="4" fillId="0" borderId="2" xfId="1" applyNumberFormat="1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164" fontId="4" fillId="0" borderId="7" xfId="1" applyNumberFormat="1" applyFont="1" applyFill="1" applyBorder="1" applyAlignment="1">
      <alignment horizontal="center" vertical="top" wrapText="1"/>
    </xf>
    <xf numFmtId="164" fontId="4" fillId="0" borderId="5" xfId="1" applyNumberFormat="1" applyFont="1" applyFill="1" applyBorder="1" applyAlignment="1">
      <alignment horizontal="center" vertical="top" wrapText="1"/>
    </xf>
    <xf numFmtId="164" fontId="4" fillId="0" borderId="2" xfId="1" applyNumberFormat="1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justify" vertical="top" wrapText="1"/>
    </xf>
    <xf numFmtId="14" fontId="5" fillId="0" borderId="7" xfId="0" applyNumberFormat="1" applyFont="1" applyFill="1" applyBorder="1" applyAlignment="1">
      <alignment horizontal="center" vertical="top" wrapText="1"/>
    </xf>
    <xf numFmtId="14" fontId="5" fillId="0" borderId="5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49" fontId="8" fillId="0" borderId="7" xfId="1" applyNumberFormat="1" applyFont="1" applyFill="1" applyBorder="1" applyAlignment="1">
      <alignment horizontal="justify" vertical="top" wrapText="1"/>
    </xf>
    <xf numFmtId="49" fontId="8" fillId="0" borderId="5" xfId="1" applyNumberFormat="1" applyFont="1" applyFill="1" applyBorder="1" applyAlignment="1">
      <alignment horizontal="justify" vertical="top" wrapText="1"/>
    </xf>
    <xf numFmtId="49" fontId="8" fillId="0" borderId="2" xfId="1" applyNumberFormat="1" applyFont="1" applyFill="1" applyBorder="1" applyAlignment="1">
      <alignment horizontal="justify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left" vertical="top" wrapText="1"/>
    </xf>
    <xf numFmtId="43" fontId="4" fillId="0" borderId="5" xfId="1" applyFont="1" applyFill="1" applyBorder="1" applyAlignment="1">
      <alignment horizontal="left" vertical="top" wrapText="1"/>
    </xf>
    <xf numFmtId="43" fontId="4" fillId="0" borderId="2" xfId="1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7"/>
  <sheetViews>
    <sheetView tabSelected="1" zoomScale="90" zoomScaleNormal="90" workbookViewId="0">
      <pane xSplit="3" ySplit="4" topLeftCell="D59" activePane="bottomRight" state="frozen"/>
      <selection pane="topRight" activeCell="D1" sqref="D1"/>
      <selection pane="bottomLeft" activeCell="A6" sqref="A6"/>
      <selection pane="bottomRight" activeCell="D12" sqref="D12"/>
    </sheetView>
  </sheetViews>
  <sheetFormatPr defaultColWidth="8.85546875" defaultRowHeight="15.75" x14ac:dyDescent="0.25"/>
  <cols>
    <col min="1" max="1" width="6.140625" style="1" customWidth="1"/>
    <col min="2" max="2" width="35.28515625" style="8" customWidth="1"/>
    <col min="3" max="3" width="11.5703125" style="1" customWidth="1"/>
    <col min="4" max="4" width="9.5703125" style="1" customWidth="1"/>
    <col min="5" max="5" width="18.28515625" style="2" customWidth="1"/>
    <col min="6" max="6" width="19.5703125" style="1" customWidth="1"/>
    <col min="7" max="7" width="19.140625" style="1" customWidth="1"/>
    <col min="8" max="8" width="19.28515625" style="1" customWidth="1"/>
    <col min="9" max="9" width="70.7109375" style="1" customWidth="1"/>
    <col min="10" max="10" width="26.28515625" style="1" customWidth="1"/>
    <col min="11" max="16384" width="8.85546875" style="1"/>
  </cols>
  <sheetData>
    <row r="1" spans="1:10" ht="18" customHeight="1" x14ac:dyDescent="0.25">
      <c r="A1" s="4"/>
      <c r="B1" s="7"/>
      <c r="C1" s="4"/>
      <c r="D1" s="4"/>
      <c r="E1" s="4"/>
      <c r="F1" s="4"/>
      <c r="G1" s="4"/>
      <c r="H1" s="4"/>
      <c r="I1" s="4"/>
      <c r="J1" s="4"/>
    </row>
    <row r="2" spans="1:10" ht="18" customHeight="1" x14ac:dyDescent="0.3">
      <c r="A2" s="86" t="s">
        <v>118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s="5" customFormat="1" ht="18.75" customHeight="1" x14ac:dyDescent="0.25">
      <c r="A3" s="87" t="s">
        <v>0</v>
      </c>
      <c r="B3" s="80" t="s">
        <v>45</v>
      </c>
      <c r="C3" s="84" t="s">
        <v>25</v>
      </c>
      <c r="D3" s="89" t="s">
        <v>46</v>
      </c>
      <c r="E3" s="90"/>
      <c r="F3" s="90"/>
      <c r="G3" s="90"/>
      <c r="H3" s="91"/>
      <c r="I3" s="80" t="s">
        <v>47</v>
      </c>
      <c r="J3" s="84" t="s">
        <v>44</v>
      </c>
    </row>
    <row r="4" spans="1:10" s="5" customFormat="1" ht="61.5" customHeight="1" x14ac:dyDescent="0.25">
      <c r="A4" s="88"/>
      <c r="B4" s="82"/>
      <c r="C4" s="85"/>
      <c r="D4" s="18" t="s">
        <v>26</v>
      </c>
      <c r="E4" s="18" t="s">
        <v>1</v>
      </c>
      <c r="F4" s="18">
        <v>2026</v>
      </c>
      <c r="G4" s="18">
        <v>2027</v>
      </c>
      <c r="H4" s="18">
        <v>2028</v>
      </c>
      <c r="I4" s="82"/>
      <c r="J4" s="85"/>
    </row>
    <row r="5" spans="1:10" s="5" customFormat="1" ht="21" customHeight="1" x14ac:dyDescent="0.25">
      <c r="A5" s="56">
        <v>0</v>
      </c>
      <c r="B5" s="56" t="s">
        <v>40</v>
      </c>
      <c r="C5" s="38" t="s">
        <v>7</v>
      </c>
      <c r="D5" s="9" t="s">
        <v>1</v>
      </c>
      <c r="E5" s="25">
        <f t="shared" ref="E5:H9" si="0">E10+E125</f>
        <v>6981825600</v>
      </c>
      <c r="F5" s="25">
        <f t="shared" si="0"/>
        <v>2920482300</v>
      </c>
      <c r="G5" s="25">
        <f t="shared" si="0"/>
        <v>2079104600</v>
      </c>
      <c r="H5" s="25">
        <f t="shared" si="0"/>
        <v>1982238700</v>
      </c>
      <c r="I5" s="80" t="s">
        <v>27</v>
      </c>
      <c r="J5" s="38" t="s">
        <v>78</v>
      </c>
    </row>
    <row r="6" spans="1:10" s="5" customFormat="1" ht="18" customHeight="1" x14ac:dyDescent="0.25">
      <c r="A6" s="57"/>
      <c r="B6" s="57"/>
      <c r="C6" s="39"/>
      <c r="D6" s="9" t="s">
        <v>4</v>
      </c>
      <c r="E6" s="25">
        <f t="shared" si="0"/>
        <v>1814862300</v>
      </c>
      <c r="F6" s="25">
        <f t="shared" si="0"/>
        <v>605222400</v>
      </c>
      <c r="G6" s="25">
        <f t="shared" si="0"/>
        <v>602756300</v>
      </c>
      <c r="H6" s="25">
        <f t="shared" si="0"/>
        <v>606883600</v>
      </c>
      <c r="I6" s="81"/>
      <c r="J6" s="39"/>
    </row>
    <row r="7" spans="1:10" s="5" customFormat="1" ht="21" customHeight="1" x14ac:dyDescent="0.25">
      <c r="A7" s="57"/>
      <c r="B7" s="57"/>
      <c r="C7" s="39"/>
      <c r="D7" s="9" t="s">
        <v>3</v>
      </c>
      <c r="E7" s="25">
        <f t="shared" si="0"/>
        <v>3707586900</v>
      </c>
      <c r="F7" s="25">
        <f t="shared" si="0"/>
        <v>1229169700</v>
      </c>
      <c r="G7" s="25">
        <f t="shared" si="0"/>
        <v>1248406600</v>
      </c>
      <c r="H7" s="25">
        <f t="shared" si="0"/>
        <v>1230010600</v>
      </c>
      <c r="I7" s="81"/>
      <c r="J7" s="39"/>
    </row>
    <row r="8" spans="1:10" s="5" customFormat="1" ht="21" customHeight="1" x14ac:dyDescent="0.25">
      <c r="A8" s="57"/>
      <c r="B8" s="57"/>
      <c r="C8" s="39"/>
      <c r="D8" s="9" t="s">
        <v>2</v>
      </c>
      <c r="E8" s="25">
        <f t="shared" si="0"/>
        <v>1339976400</v>
      </c>
      <c r="F8" s="25">
        <f t="shared" si="0"/>
        <v>1046290200</v>
      </c>
      <c r="G8" s="25">
        <f t="shared" si="0"/>
        <v>188141700</v>
      </c>
      <c r="H8" s="25">
        <f t="shared" si="0"/>
        <v>105544500</v>
      </c>
      <c r="I8" s="81"/>
      <c r="J8" s="39"/>
    </row>
    <row r="9" spans="1:10" s="5" customFormat="1" ht="21" customHeight="1" x14ac:dyDescent="0.25">
      <c r="A9" s="58"/>
      <c r="B9" s="58"/>
      <c r="C9" s="40"/>
      <c r="D9" s="9" t="s">
        <v>5</v>
      </c>
      <c r="E9" s="25">
        <f t="shared" si="0"/>
        <v>119400000</v>
      </c>
      <c r="F9" s="25">
        <f t="shared" si="0"/>
        <v>39800000</v>
      </c>
      <c r="G9" s="25">
        <f t="shared" si="0"/>
        <v>39800000</v>
      </c>
      <c r="H9" s="25">
        <f t="shared" si="0"/>
        <v>39800000</v>
      </c>
      <c r="I9" s="82"/>
      <c r="J9" s="40"/>
    </row>
    <row r="10" spans="1:10" s="5" customFormat="1" ht="21" customHeight="1" x14ac:dyDescent="0.25">
      <c r="A10" s="59">
        <v>1</v>
      </c>
      <c r="B10" s="56" t="s">
        <v>43</v>
      </c>
      <c r="C10" s="38" t="s">
        <v>7</v>
      </c>
      <c r="D10" s="9" t="s">
        <v>1</v>
      </c>
      <c r="E10" s="26">
        <f>SUM(F10:H10)</f>
        <v>6772571500</v>
      </c>
      <c r="F10" s="20">
        <f>SUM(F11:F14)</f>
        <v>2852375100</v>
      </c>
      <c r="G10" s="20">
        <f t="shared" ref="G10:H10" si="1">SUM(G11:G14)</f>
        <v>2008531100</v>
      </c>
      <c r="H10" s="20">
        <f t="shared" si="1"/>
        <v>1911665300</v>
      </c>
      <c r="I10" s="80" t="s">
        <v>27</v>
      </c>
      <c r="J10" s="38" t="s">
        <v>79</v>
      </c>
    </row>
    <row r="11" spans="1:10" s="5" customFormat="1" ht="21" customHeight="1" x14ac:dyDescent="0.25">
      <c r="A11" s="60"/>
      <c r="B11" s="57"/>
      <c r="C11" s="39"/>
      <c r="D11" s="9" t="s">
        <v>4</v>
      </c>
      <c r="E11" s="26">
        <f t="shared" ref="E11:E14" si="2">SUM(F11:H11)</f>
        <v>1814653800</v>
      </c>
      <c r="F11" s="20">
        <f t="shared" ref="F11:H14" si="3">F16+F26+F46+F61+F81+F101+F111</f>
        <v>605152900</v>
      </c>
      <c r="G11" s="20">
        <f t="shared" si="3"/>
        <v>602686800</v>
      </c>
      <c r="H11" s="20">
        <f t="shared" si="3"/>
        <v>606814100</v>
      </c>
      <c r="I11" s="81"/>
      <c r="J11" s="39"/>
    </row>
    <row r="12" spans="1:10" s="5" customFormat="1" ht="21" customHeight="1" x14ac:dyDescent="0.25">
      <c r="A12" s="60"/>
      <c r="B12" s="57"/>
      <c r="C12" s="39"/>
      <c r="D12" s="9" t="s">
        <v>3</v>
      </c>
      <c r="E12" s="26">
        <f t="shared" si="2"/>
        <v>3498541300</v>
      </c>
      <c r="F12" s="20">
        <f t="shared" si="3"/>
        <v>1161132000</v>
      </c>
      <c r="G12" s="20">
        <f t="shared" si="3"/>
        <v>1177902600</v>
      </c>
      <c r="H12" s="20">
        <f t="shared" si="3"/>
        <v>1159506700</v>
      </c>
      <c r="I12" s="81"/>
      <c r="J12" s="39"/>
    </row>
    <row r="13" spans="1:10" s="5" customFormat="1" ht="21" customHeight="1" x14ac:dyDescent="0.25">
      <c r="A13" s="60"/>
      <c r="B13" s="57"/>
      <c r="C13" s="39"/>
      <c r="D13" s="9" t="s">
        <v>2</v>
      </c>
      <c r="E13" s="26">
        <f t="shared" si="2"/>
        <v>1339976400</v>
      </c>
      <c r="F13" s="20">
        <f t="shared" si="3"/>
        <v>1046290200</v>
      </c>
      <c r="G13" s="20">
        <f t="shared" si="3"/>
        <v>188141700</v>
      </c>
      <c r="H13" s="20">
        <f t="shared" si="3"/>
        <v>105544500</v>
      </c>
      <c r="I13" s="81"/>
      <c r="J13" s="39"/>
    </row>
    <row r="14" spans="1:10" s="5" customFormat="1" ht="21" customHeight="1" x14ac:dyDescent="0.25">
      <c r="A14" s="61"/>
      <c r="B14" s="58"/>
      <c r="C14" s="40"/>
      <c r="D14" s="9" t="s">
        <v>5</v>
      </c>
      <c r="E14" s="26">
        <f t="shared" si="2"/>
        <v>119400000</v>
      </c>
      <c r="F14" s="20">
        <f t="shared" si="3"/>
        <v>39800000</v>
      </c>
      <c r="G14" s="20">
        <f t="shared" si="3"/>
        <v>39800000</v>
      </c>
      <c r="H14" s="20">
        <f t="shared" si="3"/>
        <v>39800000</v>
      </c>
      <c r="I14" s="82"/>
      <c r="J14" s="40"/>
    </row>
    <row r="15" spans="1:10" s="5" customFormat="1" ht="30.75" customHeight="1" x14ac:dyDescent="0.25">
      <c r="A15" s="65" t="s">
        <v>8</v>
      </c>
      <c r="B15" s="95" t="s">
        <v>41</v>
      </c>
      <c r="C15" s="65" t="s">
        <v>7</v>
      </c>
      <c r="D15" s="27" t="s">
        <v>1</v>
      </c>
      <c r="E15" s="28">
        <f>SUM(F15:H15)</f>
        <v>4686734800</v>
      </c>
      <c r="F15" s="29">
        <f>SUM(F16:F19)</f>
        <v>1564097000</v>
      </c>
      <c r="G15" s="29">
        <f t="shared" ref="G15:H15" si="4">SUM(G16:G19)</f>
        <v>1554341400</v>
      </c>
      <c r="H15" s="29">
        <f t="shared" si="4"/>
        <v>1568296400</v>
      </c>
      <c r="I15" s="69" t="s">
        <v>83</v>
      </c>
      <c r="J15" s="53" t="s">
        <v>81</v>
      </c>
    </row>
    <row r="16" spans="1:10" s="5" customFormat="1" ht="21" customHeight="1" x14ac:dyDescent="0.25">
      <c r="A16" s="66"/>
      <c r="B16" s="96"/>
      <c r="C16" s="66"/>
      <c r="D16" s="27" t="s">
        <v>4</v>
      </c>
      <c r="E16" s="28">
        <f>SUM(F16:H16)</f>
        <v>1417564100</v>
      </c>
      <c r="F16" s="29">
        <f>F21</f>
        <v>473932300</v>
      </c>
      <c r="G16" s="29">
        <f t="shared" ref="G16:H16" si="5">G21</f>
        <v>464838400</v>
      </c>
      <c r="H16" s="29">
        <f t="shared" si="5"/>
        <v>478793400</v>
      </c>
      <c r="I16" s="70"/>
      <c r="J16" s="54"/>
    </row>
    <row r="17" spans="1:10" s="5" customFormat="1" ht="24.75" customHeight="1" x14ac:dyDescent="0.25">
      <c r="A17" s="66"/>
      <c r="B17" s="96"/>
      <c r="C17" s="66"/>
      <c r="D17" s="27" t="s">
        <v>3</v>
      </c>
      <c r="E17" s="28">
        <f t="shared" ref="E17:E19" si="6">SUM(F17:H17)</f>
        <v>3149770700</v>
      </c>
      <c r="F17" s="29">
        <f t="shared" ref="F17:H19" si="7">F22</f>
        <v>1050364700</v>
      </c>
      <c r="G17" s="29">
        <f t="shared" si="7"/>
        <v>1049703000</v>
      </c>
      <c r="H17" s="29">
        <f t="shared" si="7"/>
        <v>1049703000</v>
      </c>
      <c r="I17" s="70"/>
      <c r="J17" s="54"/>
    </row>
    <row r="18" spans="1:10" s="5" customFormat="1" ht="24.75" customHeight="1" x14ac:dyDescent="0.25">
      <c r="A18" s="66"/>
      <c r="B18" s="96"/>
      <c r="C18" s="66"/>
      <c r="D18" s="27" t="s">
        <v>2</v>
      </c>
      <c r="E18" s="28">
        <f t="shared" si="6"/>
        <v>0</v>
      </c>
      <c r="F18" s="29">
        <f t="shared" si="7"/>
        <v>0</v>
      </c>
      <c r="G18" s="29">
        <f t="shared" si="7"/>
        <v>0</v>
      </c>
      <c r="H18" s="29">
        <f t="shared" si="7"/>
        <v>0</v>
      </c>
      <c r="I18" s="70"/>
      <c r="J18" s="54"/>
    </row>
    <row r="19" spans="1:10" s="5" customFormat="1" ht="69" customHeight="1" x14ac:dyDescent="0.25">
      <c r="A19" s="67"/>
      <c r="B19" s="97"/>
      <c r="C19" s="67"/>
      <c r="D19" s="27" t="s">
        <v>5</v>
      </c>
      <c r="E19" s="28">
        <f t="shared" si="6"/>
        <v>119400000</v>
      </c>
      <c r="F19" s="29">
        <f t="shared" si="7"/>
        <v>39800000</v>
      </c>
      <c r="G19" s="29">
        <f t="shared" si="7"/>
        <v>39800000</v>
      </c>
      <c r="H19" s="29">
        <f t="shared" si="7"/>
        <v>39800000</v>
      </c>
      <c r="I19" s="71"/>
      <c r="J19" s="55"/>
    </row>
    <row r="20" spans="1:10" s="6" customFormat="1" ht="15.75" customHeight="1" x14ac:dyDescent="0.2">
      <c r="A20" s="72" t="s">
        <v>6</v>
      </c>
      <c r="B20" s="50" t="s">
        <v>110</v>
      </c>
      <c r="C20" s="38" t="s">
        <v>7</v>
      </c>
      <c r="D20" s="9" t="s">
        <v>1</v>
      </c>
      <c r="E20" s="10">
        <f>SUM(F20:H20)</f>
        <v>4686734800</v>
      </c>
      <c r="F20" s="10">
        <f>SUM(F21:F24)</f>
        <v>1564097000</v>
      </c>
      <c r="G20" s="10">
        <f t="shared" ref="G20:H20" si="8">SUM(G21:G24)</f>
        <v>1554341400</v>
      </c>
      <c r="H20" s="10">
        <f t="shared" si="8"/>
        <v>1568296400</v>
      </c>
      <c r="I20" s="34" t="s">
        <v>51</v>
      </c>
      <c r="J20" s="31" t="s">
        <v>54</v>
      </c>
    </row>
    <row r="21" spans="1:10" s="6" customFormat="1" ht="12.75" x14ac:dyDescent="0.2">
      <c r="A21" s="73"/>
      <c r="B21" s="51"/>
      <c r="C21" s="39"/>
      <c r="D21" s="9" t="s">
        <v>4</v>
      </c>
      <c r="E21" s="10">
        <f t="shared" ref="E21:E24" si="9">SUM(F21:H21)</f>
        <v>1417564100</v>
      </c>
      <c r="F21" s="10">
        <f>345804200+128128100</f>
        <v>473932300</v>
      </c>
      <c r="G21" s="10">
        <f>343411700+121426700</f>
        <v>464838400</v>
      </c>
      <c r="H21" s="10">
        <f>346123500+132669900</f>
        <v>478793400</v>
      </c>
      <c r="I21" s="35"/>
      <c r="J21" s="32"/>
    </row>
    <row r="22" spans="1:10" s="6" customFormat="1" ht="12.75" x14ac:dyDescent="0.2">
      <c r="A22" s="73"/>
      <c r="B22" s="51"/>
      <c r="C22" s="39"/>
      <c r="D22" s="9" t="s">
        <v>3</v>
      </c>
      <c r="E22" s="10">
        <f t="shared" si="9"/>
        <v>3149770700</v>
      </c>
      <c r="F22" s="10">
        <f>411876000+56876700+580159800+1452200</f>
        <v>1050364700</v>
      </c>
      <c r="G22" s="10">
        <f>411876000+579498100+56876700+1452200</f>
        <v>1049703000</v>
      </c>
      <c r="H22" s="10">
        <f>411876000+56876700+579498100+1452200</f>
        <v>1049703000</v>
      </c>
      <c r="I22" s="35"/>
      <c r="J22" s="32"/>
    </row>
    <row r="23" spans="1:10" s="6" customFormat="1" ht="15.75" customHeight="1" x14ac:dyDescent="0.2">
      <c r="A23" s="73"/>
      <c r="B23" s="51"/>
      <c r="C23" s="39"/>
      <c r="D23" s="9" t="s">
        <v>2</v>
      </c>
      <c r="E23" s="10">
        <f t="shared" si="9"/>
        <v>0</v>
      </c>
      <c r="F23" s="10">
        <v>0</v>
      </c>
      <c r="G23" s="10">
        <v>0</v>
      </c>
      <c r="H23" s="10">
        <v>0</v>
      </c>
      <c r="I23" s="35"/>
      <c r="J23" s="32"/>
    </row>
    <row r="24" spans="1:10" s="6" customFormat="1" ht="16.5" customHeight="1" x14ac:dyDescent="0.2">
      <c r="A24" s="73"/>
      <c r="B24" s="52"/>
      <c r="C24" s="40"/>
      <c r="D24" s="9" t="s">
        <v>5</v>
      </c>
      <c r="E24" s="10">
        <f t="shared" si="9"/>
        <v>119400000</v>
      </c>
      <c r="F24" s="10">
        <v>39800000</v>
      </c>
      <c r="G24" s="10">
        <v>39800000</v>
      </c>
      <c r="H24" s="10">
        <v>39800000</v>
      </c>
      <c r="I24" s="36"/>
      <c r="J24" s="33"/>
    </row>
    <row r="25" spans="1:10" ht="21.75" customHeight="1" x14ac:dyDescent="0.25">
      <c r="A25" s="65" t="s">
        <v>9</v>
      </c>
      <c r="B25" s="47" t="s">
        <v>28</v>
      </c>
      <c r="C25" s="65" t="s">
        <v>7</v>
      </c>
      <c r="D25" s="27" t="s">
        <v>1</v>
      </c>
      <c r="E25" s="28">
        <f>SUM(F25:H25)</f>
        <v>426137000</v>
      </c>
      <c r="F25" s="29">
        <f>SUM(F26:F29)</f>
        <v>138030200</v>
      </c>
      <c r="G25" s="29">
        <f t="shared" ref="G25:H25" si="10">SUM(G26:G29)</f>
        <v>144496700</v>
      </c>
      <c r="H25" s="29">
        <f t="shared" si="10"/>
        <v>143610100</v>
      </c>
      <c r="I25" s="77" t="s">
        <v>84</v>
      </c>
      <c r="J25" s="53" t="s">
        <v>54</v>
      </c>
    </row>
    <row r="26" spans="1:10" x14ac:dyDescent="0.25">
      <c r="A26" s="66"/>
      <c r="B26" s="48"/>
      <c r="C26" s="66"/>
      <c r="D26" s="27" t="s">
        <v>4</v>
      </c>
      <c r="E26" s="28">
        <f>SUM(F26:H26)</f>
        <v>334374200</v>
      </c>
      <c r="F26" s="29">
        <f>F31+F36+F41</f>
        <v>107442600</v>
      </c>
      <c r="G26" s="29">
        <f t="shared" ref="G26:H26" si="11">G31+G36+G41</f>
        <v>113909100</v>
      </c>
      <c r="H26" s="29">
        <f t="shared" si="11"/>
        <v>113022500</v>
      </c>
      <c r="I26" s="78"/>
      <c r="J26" s="54"/>
    </row>
    <row r="27" spans="1:10" x14ac:dyDescent="0.25">
      <c r="A27" s="66"/>
      <c r="B27" s="48"/>
      <c r="C27" s="66"/>
      <c r="D27" s="27" t="s">
        <v>3</v>
      </c>
      <c r="E27" s="28">
        <f t="shared" ref="E27:E29" si="12">SUM(F27:H27)</f>
        <v>91762800</v>
      </c>
      <c r="F27" s="29">
        <f t="shared" ref="F27:H29" si="13">F32+F37+F42</f>
        <v>30587600</v>
      </c>
      <c r="G27" s="29">
        <f t="shared" si="13"/>
        <v>30587600</v>
      </c>
      <c r="H27" s="29">
        <f t="shared" si="13"/>
        <v>30587600</v>
      </c>
      <c r="I27" s="78"/>
      <c r="J27" s="54"/>
    </row>
    <row r="28" spans="1:10" x14ac:dyDescent="0.25">
      <c r="A28" s="66"/>
      <c r="B28" s="48"/>
      <c r="C28" s="66"/>
      <c r="D28" s="27" t="s">
        <v>2</v>
      </c>
      <c r="E28" s="28">
        <f t="shared" si="12"/>
        <v>0</v>
      </c>
      <c r="F28" s="29">
        <f t="shared" si="13"/>
        <v>0</v>
      </c>
      <c r="G28" s="29">
        <f t="shared" si="13"/>
        <v>0</v>
      </c>
      <c r="H28" s="29">
        <f t="shared" si="13"/>
        <v>0</v>
      </c>
      <c r="I28" s="78"/>
      <c r="J28" s="54"/>
    </row>
    <row r="29" spans="1:10" ht="29.25" customHeight="1" x14ac:dyDescent="0.25">
      <c r="A29" s="67"/>
      <c r="B29" s="49"/>
      <c r="C29" s="67"/>
      <c r="D29" s="27" t="s">
        <v>5</v>
      </c>
      <c r="E29" s="28">
        <f t="shared" si="12"/>
        <v>0</v>
      </c>
      <c r="F29" s="29">
        <f t="shared" si="13"/>
        <v>0</v>
      </c>
      <c r="G29" s="29">
        <f t="shared" si="13"/>
        <v>0</v>
      </c>
      <c r="H29" s="29">
        <f t="shared" si="13"/>
        <v>0</v>
      </c>
      <c r="I29" s="79"/>
      <c r="J29" s="55"/>
    </row>
    <row r="30" spans="1:10" ht="15.75" customHeight="1" x14ac:dyDescent="0.25">
      <c r="A30" s="74" t="s">
        <v>10</v>
      </c>
      <c r="B30" s="50" t="s">
        <v>107</v>
      </c>
      <c r="C30" s="38" t="s">
        <v>7</v>
      </c>
      <c r="D30" s="9" t="s">
        <v>1</v>
      </c>
      <c r="E30" s="10">
        <f t="shared" ref="E30:E34" si="14">SUM(F30:H30)</f>
        <v>396723200</v>
      </c>
      <c r="F30" s="10">
        <f t="shared" ref="F30:H30" si="15">SUM(F31:F34)</f>
        <v>128225600</v>
      </c>
      <c r="G30" s="10">
        <f t="shared" si="15"/>
        <v>134692100</v>
      </c>
      <c r="H30" s="10">
        <f t="shared" si="15"/>
        <v>133805500</v>
      </c>
      <c r="I30" s="34" t="s">
        <v>52</v>
      </c>
      <c r="J30" s="31" t="s">
        <v>54</v>
      </c>
    </row>
    <row r="31" spans="1:10" x14ac:dyDescent="0.25">
      <c r="A31" s="75"/>
      <c r="B31" s="51"/>
      <c r="C31" s="39"/>
      <c r="D31" s="9" t="s">
        <v>4</v>
      </c>
      <c r="E31" s="10">
        <f t="shared" si="14"/>
        <v>304960400</v>
      </c>
      <c r="F31" s="10">
        <f>89946700+7631300+60000</f>
        <v>97638000</v>
      </c>
      <c r="G31" s="10">
        <f>96398500+7646000+60000</f>
        <v>104104500</v>
      </c>
      <c r="H31" s="10">
        <f>95496600+7661300+60000</f>
        <v>103217900</v>
      </c>
      <c r="I31" s="35"/>
      <c r="J31" s="32"/>
    </row>
    <row r="32" spans="1:10" x14ac:dyDescent="0.25">
      <c r="A32" s="75"/>
      <c r="B32" s="51"/>
      <c r="C32" s="39"/>
      <c r="D32" s="9" t="s">
        <v>3</v>
      </c>
      <c r="E32" s="10">
        <f t="shared" si="14"/>
        <v>91762800</v>
      </c>
      <c r="F32" s="10">
        <f>30587600</f>
        <v>30587600</v>
      </c>
      <c r="G32" s="10">
        <f>30587600</f>
        <v>30587600</v>
      </c>
      <c r="H32" s="10">
        <f>30587600</f>
        <v>30587600</v>
      </c>
      <c r="I32" s="35"/>
      <c r="J32" s="32"/>
    </row>
    <row r="33" spans="1:10" x14ac:dyDescent="0.25">
      <c r="A33" s="75"/>
      <c r="B33" s="51"/>
      <c r="C33" s="39"/>
      <c r="D33" s="9" t="s">
        <v>2</v>
      </c>
      <c r="E33" s="10">
        <f t="shared" si="14"/>
        <v>0</v>
      </c>
      <c r="F33" s="10">
        <v>0</v>
      </c>
      <c r="G33" s="10">
        <v>0</v>
      </c>
      <c r="H33" s="10">
        <v>0</v>
      </c>
      <c r="I33" s="35"/>
      <c r="J33" s="32"/>
    </row>
    <row r="34" spans="1:10" x14ac:dyDescent="0.25">
      <c r="A34" s="76"/>
      <c r="B34" s="52"/>
      <c r="C34" s="40"/>
      <c r="D34" s="9" t="s">
        <v>5</v>
      </c>
      <c r="E34" s="10">
        <f t="shared" si="14"/>
        <v>0</v>
      </c>
      <c r="F34" s="10">
        <v>0</v>
      </c>
      <c r="G34" s="10">
        <v>0</v>
      </c>
      <c r="H34" s="10">
        <v>0</v>
      </c>
      <c r="I34" s="36"/>
      <c r="J34" s="33"/>
    </row>
    <row r="35" spans="1:10" ht="15.75" customHeight="1" x14ac:dyDescent="0.25">
      <c r="A35" s="74" t="s">
        <v>14</v>
      </c>
      <c r="B35" s="50" t="s">
        <v>108</v>
      </c>
      <c r="C35" s="38" t="s">
        <v>7</v>
      </c>
      <c r="D35" s="9" t="s">
        <v>1</v>
      </c>
      <c r="E35" s="10">
        <f t="shared" ref="E35:E44" si="16">SUM(F35:H35)</f>
        <v>180000</v>
      </c>
      <c r="F35" s="10">
        <f t="shared" ref="F35:H35" si="17">SUM(F36:F39)</f>
        <v>60000</v>
      </c>
      <c r="G35" s="10">
        <f t="shared" si="17"/>
        <v>60000</v>
      </c>
      <c r="H35" s="10">
        <f t="shared" si="17"/>
        <v>60000</v>
      </c>
      <c r="I35" s="34" t="s">
        <v>53</v>
      </c>
      <c r="J35" s="31" t="s">
        <v>54</v>
      </c>
    </row>
    <row r="36" spans="1:10" x14ac:dyDescent="0.25">
      <c r="A36" s="75"/>
      <c r="B36" s="51"/>
      <c r="C36" s="39"/>
      <c r="D36" s="9" t="s">
        <v>4</v>
      </c>
      <c r="E36" s="10">
        <f t="shared" si="16"/>
        <v>180000</v>
      </c>
      <c r="F36" s="10">
        <f>510000-450000</f>
        <v>60000</v>
      </c>
      <c r="G36" s="10">
        <f>510000-450000</f>
        <v>60000</v>
      </c>
      <c r="H36" s="10">
        <f>510000-450000</f>
        <v>60000</v>
      </c>
      <c r="I36" s="35"/>
      <c r="J36" s="32"/>
    </row>
    <row r="37" spans="1:10" x14ac:dyDescent="0.25">
      <c r="A37" s="75"/>
      <c r="B37" s="51"/>
      <c r="C37" s="39"/>
      <c r="D37" s="9" t="s">
        <v>3</v>
      </c>
      <c r="E37" s="10">
        <f t="shared" si="16"/>
        <v>0</v>
      </c>
      <c r="F37" s="10">
        <f t="shared" ref="F37:H39" si="18">F42</f>
        <v>0</v>
      </c>
      <c r="G37" s="10">
        <f t="shared" si="18"/>
        <v>0</v>
      </c>
      <c r="H37" s="10">
        <f t="shared" si="18"/>
        <v>0</v>
      </c>
      <c r="I37" s="35"/>
      <c r="J37" s="32"/>
    </row>
    <row r="38" spans="1:10" x14ac:dyDescent="0.25">
      <c r="A38" s="75"/>
      <c r="B38" s="51"/>
      <c r="C38" s="39"/>
      <c r="D38" s="9" t="s">
        <v>2</v>
      </c>
      <c r="E38" s="10">
        <f t="shared" si="16"/>
        <v>0</v>
      </c>
      <c r="F38" s="10">
        <f t="shared" si="18"/>
        <v>0</v>
      </c>
      <c r="G38" s="10">
        <f t="shared" si="18"/>
        <v>0</v>
      </c>
      <c r="H38" s="10">
        <f t="shared" si="18"/>
        <v>0</v>
      </c>
      <c r="I38" s="35"/>
      <c r="J38" s="32"/>
    </row>
    <row r="39" spans="1:10" x14ac:dyDescent="0.25">
      <c r="A39" s="76"/>
      <c r="B39" s="52"/>
      <c r="C39" s="40"/>
      <c r="D39" s="9" t="s">
        <v>5</v>
      </c>
      <c r="E39" s="10">
        <f t="shared" si="16"/>
        <v>0</v>
      </c>
      <c r="F39" s="10">
        <f t="shared" si="18"/>
        <v>0</v>
      </c>
      <c r="G39" s="10">
        <f t="shared" si="18"/>
        <v>0</v>
      </c>
      <c r="H39" s="10">
        <f t="shared" si="18"/>
        <v>0</v>
      </c>
      <c r="I39" s="36"/>
      <c r="J39" s="33"/>
    </row>
    <row r="40" spans="1:10" ht="15.75" customHeight="1" x14ac:dyDescent="0.25">
      <c r="A40" s="74" t="s">
        <v>15</v>
      </c>
      <c r="B40" s="50" t="s">
        <v>109</v>
      </c>
      <c r="C40" s="38" t="s">
        <v>7</v>
      </c>
      <c r="D40" s="9" t="s">
        <v>1</v>
      </c>
      <c r="E40" s="10">
        <f t="shared" si="16"/>
        <v>29233800</v>
      </c>
      <c r="F40" s="10">
        <f t="shared" ref="F40:H40" si="19">SUM(F41:F44)</f>
        <v>9744600</v>
      </c>
      <c r="G40" s="10">
        <f t="shared" si="19"/>
        <v>9744600</v>
      </c>
      <c r="H40" s="10">
        <f t="shared" si="19"/>
        <v>9744600</v>
      </c>
      <c r="I40" s="34" t="s">
        <v>68</v>
      </c>
      <c r="J40" s="31" t="s">
        <v>54</v>
      </c>
    </row>
    <row r="41" spans="1:10" x14ac:dyDescent="0.25">
      <c r="A41" s="75"/>
      <c r="B41" s="51"/>
      <c r="C41" s="39"/>
      <c r="D41" s="9" t="s">
        <v>4</v>
      </c>
      <c r="E41" s="10">
        <f t="shared" si="16"/>
        <v>29233800</v>
      </c>
      <c r="F41" s="10">
        <v>9744600</v>
      </c>
      <c r="G41" s="10">
        <v>9744600</v>
      </c>
      <c r="H41" s="10">
        <v>9744600</v>
      </c>
      <c r="I41" s="35"/>
      <c r="J41" s="32"/>
    </row>
    <row r="42" spans="1:10" x14ac:dyDescent="0.25">
      <c r="A42" s="75"/>
      <c r="B42" s="51"/>
      <c r="C42" s="39"/>
      <c r="D42" s="9" t="s">
        <v>3</v>
      </c>
      <c r="E42" s="10">
        <f t="shared" si="16"/>
        <v>0</v>
      </c>
      <c r="F42" s="10">
        <v>0</v>
      </c>
      <c r="G42" s="10">
        <v>0</v>
      </c>
      <c r="H42" s="10">
        <v>0</v>
      </c>
      <c r="I42" s="35"/>
      <c r="J42" s="32"/>
    </row>
    <row r="43" spans="1:10" x14ac:dyDescent="0.25">
      <c r="A43" s="75"/>
      <c r="B43" s="51"/>
      <c r="C43" s="39"/>
      <c r="D43" s="9" t="s">
        <v>2</v>
      </c>
      <c r="E43" s="10">
        <f t="shared" si="16"/>
        <v>0</v>
      </c>
      <c r="F43" s="10">
        <v>0</v>
      </c>
      <c r="G43" s="10">
        <v>0</v>
      </c>
      <c r="H43" s="10">
        <v>0</v>
      </c>
      <c r="I43" s="35"/>
      <c r="J43" s="32"/>
    </row>
    <row r="44" spans="1:10" x14ac:dyDescent="0.25">
      <c r="A44" s="76"/>
      <c r="B44" s="52"/>
      <c r="C44" s="40"/>
      <c r="D44" s="9" t="s">
        <v>5</v>
      </c>
      <c r="E44" s="10">
        <f t="shared" si="16"/>
        <v>0</v>
      </c>
      <c r="F44" s="10">
        <v>0</v>
      </c>
      <c r="G44" s="10">
        <v>0</v>
      </c>
      <c r="H44" s="10">
        <v>0</v>
      </c>
      <c r="I44" s="36"/>
      <c r="J44" s="33"/>
    </row>
    <row r="45" spans="1:10" ht="20.25" customHeight="1" x14ac:dyDescent="0.25">
      <c r="A45" s="65" t="s">
        <v>12</v>
      </c>
      <c r="B45" s="83" t="s">
        <v>29</v>
      </c>
      <c r="C45" s="65" t="s">
        <v>7</v>
      </c>
      <c r="D45" s="27" t="s">
        <v>1</v>
      </c>
      <c r="E45" s="28">
        <f>SUM(F45:H45)</f>
        <v>234810900</v>
      </c>
      <c r="F45" s="30">
        <f>SUM(F46:F49)</f>
        <v>78270300</v>
      </c>
      <c r="G45" s="30">
        <f t="shared" ref="G45:H45" si="20">SUM(G46:G49)</f>
        <v>78270300</v>
      </c>
      <c r="H45" s="30">
        <f t="shared" si="20"/>
        <v>78270300</v>
      </c>
      <c r="I45" s="69" t="s">
        <v>85</v>
      </c>
      <c r="J45" s="31" t="s">
        <v>55</v>
      </c>
    </row>
    <row r="46" spans="1:10" ht="18.75" customHeight="1" x14ac:dyDescent="0.25">
      <c r="A46" s="66"/>
      <c r="B46" s="83"/>
      <c r="C46" s="66"/>
      <c r="D46" s="27" t="s">
        <v>4</v>
      </c>
      <c r="E46" s="28">
        <f>SUM(F46:H46)</f>
        <v>0</v>
      </c>
      <c r="F46" s="29">
        <f>F51+F56</f>
        <v>0</v>
      </c>
      <c r="G46" s="29">
        <f t="shared" ref="G46:H46" si="21">G51+G56</f>
        <v>0</v>
      </c>
      <c r="H46" s="29">
        <f t="shared" si="21"/>
        <v>0</v>
      </c>
      <c r="I46" s="70"/>
      <c r="J46" s="32"/>
    </row>
    <row r="47" spans="1:10" ht="20.25" customHeight="1" x14ac:dyDescent="0.25">
      <c r="A47" s="66"/>
      <c r="B47" s="83"/>
      <c r="C47" s="66"/>
      <c r="D47" s="27" t="s">
        <v>3</v>
      </c>
      <c r="E47" s="28">
        <f t="shared" ref="E47:E49" si="22">SUM(F47:H47)</f>
        <v>9419700</v>
      </c>
      <c r="F47" s="29">
        <f t="shared" ref="F47:H49" si="23">F52+F57</f>
        <v>3139900</v>
      </c>
      <c r="G47" s="29">
        <f t="shared" si="23"/>
        <v>3139900</v>
      </c>
      <c r="H47" s="29">
        <f t="shared" si="23"/>
        <v>3139900</v>
      </c>
      <c r="I47" s="70"/>
      <c r="J47" s="32"/>
    </row>
    <row r="48" spans="1:10" ht="18" customHeight="1" x14ac:dyDescent="0.25">
      <c r="A48" s="66"/>
      <c r="B48" s="83"/>
      <c r="C48" s="66"/>
      <c r="D48" s="27" t="s">
        <v>2</v>
      </c>
      <c r="E48" s="28">
        <f t="shared" si="22"/>
        <v>225391200</v>
      </c>
      <c r="F48" s="29">
        <f t="shared" si="23"/>
        <v>75130400</v>
      </c>
      <c r="G48" s="29">
        <f t="shared" si="23"/>
        <v>75130400</v>
      </c>
      <c r="H48" s="29">
        <f t="shared" si="23"/>
        <v>75130400</v>
      </c>
      <c r="I48" s="70"/>
      <c r="J48" s="32"/>
    </row>
    <row r="49" spans="1:10" ht="39.75" customHeight="1" x14ac:dyDescent="0.25">
      <c r="A49" s="67"/>
      <c r="B49" s="83"/>
      <c r="C49" s="67"/>
      <c r="D49" s="27" t="s">
        <v>5</v>
      </c>
      <c r="E49" s="28">
        <f t="shared" si="22"/>
        <v>0</v>
      </c>
      <c r="F49" s="29">
        <f t="shared" si="23"/>
        <v>0</v>
      </c>
      <c r="G49" s="29">
        <f t="shared" si="23"/>
        <v>0</v>
      </c>
      <c r="H49" s="29">
        <f t="shared" si="23"/>
        <v>0</v>
      </c>
      <c r="I49" s="71"/>
      <c r="J49" s="33"/>
    </row>
    <row r="50" spans="1:10" ht="15.75" customHeight="1" x14ac:dyDescent="0.25">
      <c r="A50" s="74" t="s">
        <v>13</v>
      </c>
      <c r="B50" s="50" t="s">
        <v>105</v>
      </c>
      <c r="C50" s="38" t="s">
        <v>7</v>
      </c>
      <c r="D50" s="9" t="s">
        <v>1</v>
      </c>
      <c r="E50" s="11">
        <f t="shared" ref="E50:E54" si="24">SUM(F50:H50)</f>
        <v>213455100</v>
      </c>
      <c r="F50" s="11">
        <f t="shared" ref="F50:H50" si="25">SUM(F51:F54)</f>
        <v>71151700</v>
      </c>
      <c r="G50" s="11">
        <f t="shared" si="25"/>
        <v>71151700</v>
      </c>
      <c r="H50" s="11">
        <f t="shared" si="25"/>
        <v>71151700</v>
      </c>
      <c r="I50" s="44" t="s">
        <v>57</v>
      </c>
      <c r="J50" s="31" t="s">
        <v>55</v>
      </c>
    </row>
    <row r="51" spans="1:10" x14ac:dyDescent="0.25">
      <c r="A51" s="75"/>
      <c r="B51" s="51"/>
      <c r="C51" s="39"/>
      <c r="D51" s="9" t="s">
        <v>4</v>
      </c>
      <c r="E51" s="11">
        <f t="shared" si="24"/>
        <v>0</v>
      </c>
      <c r="F51" s="12">
        <v>0</v>
      </c>
      <c r="G51" s="12">
        <v>0</v>
      </c>
      <c r="H51" s="12">
        <v>0</v>
      </c>
      <c r="I51" s="45"/>
      <c r="J51" s="32"/>
    </row>
    <row r="52" spans="1:10" x14ac:dyDescent="0.25">
      <c r="A52" s="75"/>
      <c r="B52" s="51"/>
      <c r="C52" s="39"/>
      <c r="D52" s="9" t="s">
        <v>3</v>
      </c>
      <c r="E52" s="11">
        <f t="shared" si="24"/>
        <v>9187800</v>
      </c>
      <c r="F52" s="12">
        <v>3062600</v>
      </c>
      <c r="G52" s="12">
        <v>3062600</v>
      </c>
      <c r="H52" s="12">
        <v>3062600</v>
      </c>
      <c r="I52" s="45"/>
      <c r="J52" s="32"/>
    </row>
    <row r="53" spans="1:10" x14ac:dyDescent="0.25">
      <c r="A53" s="75"/>
      <c r="B53" s="51"/>
      <c r="C53" s="39"/>
      <c r="D53" s="9" t="s">
        <v>2</v>
      </c>
      <c r="E53" s="11">
        <f t="shared" si="24"/>
        <v>204267300</v>
      </c>
      <c r="F53" s="12">
        <v>68089100</v>
      </c>
      <c r="G53" s="12">
        <v>68089100</v>
      </c>
      <c r="H53" s="12">
        <v>68089100</v>
      </c>
      <c r="I53" s="45"/>
      <c r="J53" s="32"/>
    </row>
    <row r="54" spans="1:10" ht="72.75" customHeight="1" x14ac:dyDescent="0.25">
      <c r="A54" s="76"/>
      <c r="B54" s="52"/>
      <c r="C54" s="40"/>
      <c r="D54" s="9" t="s">
        <v>5</v>
      </c>
      <c r="E54" s="11">
        <f t="shared" si="24"/>
        <v>0</v>
      </c>
      <c r="F54" s="12">
        <v>0</v>
      </c>
      <c r="G54" s="12">
        <v>0</v>
      </c>
      <c r="H54" s="12">
        <v>0</v>
      </c>
      <c r="I54" s="46"/>
      <c r="J54" s="99"/>
    </row>
    <row r="55" spans="1:10" ht="15.75" customHeight="1" x14ac:dyDescent="0.25">
      <c r="A55" s="74" t="s">
        <v>16</v>
      </c>
      <c r="B55" s="50" t="s">
        <v>106</v>
      </c>
      <c r="C55" s="37" t="s">
        <v>7</v>
      </c>
      <c r="D55" s="9" t="s">
        <v>1</v>
      </c>
      <c r="E55" s="13">
        <f>SUM(F55:H55)</f>
        <v>21355800</v>
      </c>
      <c r="F55" s="13">
        <f>SUM(F56:F59)</f>
        <v>7118600</v>
      </c>
      <c r="G55" s="13">
        <f t="shared" ref="G55:H55" si="26">SUM(G56:G59)</f>
        <v>7118600</v>
      </c>
      <c r="H55" s="13">
        <f t="shared" si="26"/>
        <v>7118600</v>
      </c>
      <c r="I55" s="34" t="s">
        <v>56</v>
      </c>
      <c r="J55" s="98" t="s">
        <v>55</v>
      </c>
    </row>
    <row r="56" spans="1:10" x14ac:dyDescent="0.25">
      <c r="A56" s="75"/>
      <c r="B56" s="51"/>
      <c r="C56" s="37"/>
      <c r="D56" s="9" t="s">
        <v>4</v>
      </c>
      <c r="E56" s="11">
        <f t="shared" ref="E56:E59" si="27">SUM(F56:H56)</f>
        <v>0</v>
      </c>
      <c r="F56" s="12">
        <v>0</v>
      </c>
      <c r="G56" s="12">
        <v>0</v>
      </c>
      <c r="H56" s="12">
        <v>0</v>
      </c>
      <c r="I56" s="35"/>
      <c r="J56" s="98"/>
    </row>
    <row r="57" spans="1:10" x14ac:dyDescent="0.25">
      <c r="A57" s="75"/>
      <c r="B57" s="51"/>
      <c r="C57" s="37"/>
      <c r="D57" s="9" t="s">
        <v>3</v>
      </c>
      <c r="E57" s="11">
        <f t="shared" si="27"/>
        <v>231900</v>
      </c>
      <c r="F57" s="12">
        <v>77300</v>
      </c>
      <c r="G57" s="12">
        <v>77300</v>
      </c>
      <c r="H57" s="12">
        <v>77300</v>
      </c>
      <c r="I57" s="35"/>
      <c r="J57" s="98"/>
    </row>
    <row r="58" spans="1:10" x14ac:dyDescent="0.25">
      <c r="A58" s="75"/>
      <c r="B58" s="51"/>
      <c r="C58" s="37"/>
      <c r="D58" s="9" t="s">
        <v>2</v>
      </c>
      <c r="E58" s="11">
        <f t="shared" si="27"/>
        <v>21123900</v>
      </c>
      <c r="F58" s="12">
        <v>7041300</v>
      </c>
      <c r="G58" s="12">
        <v>7041300</v>
      </c>
      <c r="H58" s="12">
        <v>7041300</v>
      </c>
      <c r="I58" s="35"/>
      <c r="J58" s="98"/>
    </row>
    <row r="59" spans="1:10" ht="14.25" customHeight="1" x14ac:dyDescent="0.25">
      <c r="A59" s="76"/>
      <c r="B59" s="52"/>
      <c r="C59" s="37"/>
      <c r="D59" s="9" t="s">
        <v>5</v>
      </c>
      <c r="E59" s="11">
        <f t="shared" si="27"/>
        <v>0</v>
      </c>
      <c r="F59" s="12">
        <v>0</v>
      </c>
      <c r="G59" s="12">
        <v>0</v>
      </c>
      <c r="H59" s="12">
        <v>0</v>
      </c>
      <c r="I59" s="36"/>
      <c r="J59" s="98"/>
    </row>
    <row r="60" spans="1:10" ht="18" customHeight="1" x14ac:dyDescent="0.25">
      <c r="A60" s="65" t="s">
        <v>17</v>
      </c>
      <c r="B60" s="47" t="s">
        <v>30</v>
      </c>
      <c r="C60" s="68" t="s">
        <v>7</v>
      </c>
      <c r="D60" s="27" t="s">
        <v>1</v>
      </c>
      <c r="E60" s="28">
        <f>SUM(F60:H60)</f>
        <v>349874400</v>
      </c>
      <c r="F60" s="29">
        <f>SUM(F61:F64)</f>
        <v>116897400</v>
      </c>
      <c r="G60" s="29">
        <f t="shared" ref="G60:H60" si="28">SUM(G61:G64)</f>
        <v>116488500</v>
      </c>
      <c r="H60" s="29">
        <f t="shared" si="28"/>
        <v>116488500</v>
      </c>
      <c r="I60" s="69" t="s">
        <v>86</v>
      </c>
      <c r="J60" s="53" t="s">
        <v>61</v>
      </c>
    </row>
    <row r="61" spans="1:10" ht="14.25" customHeight="1" x14ac:dyDescent="0.25">
      <c r="A61" s="66"/>
      <c r="B61" s="48"/>
      <c r="C61" s="68"/>
      <c r="D61" s="27" t="s">
        <v>4</v>
      </c>
      <c r="E61" s="28">
        <f t="shared" ref="E61:E64" si="29">SUM(F61:H61)</f>
        <v>30608800</v>
      </c>
      <c r="F61" s="29">
        <f>F66+F71+F76</f>
        <v>10612400</v>
      </c>
      <c r="G61" s="29">
        <f t="shared" ref="G61:H61" si="30">G66+G71+G76</f>
        <v>9998200</v>
      </c>
      <c r="H61" s="29">
        <f t="shared" si="30"/>
        <v>9998200</v>
      </c>
      <c r="I61" s="70"/>
      <c r="J61" s="54"/>
    </row>
    <row r="62" spans="1:10" ht="16.5" customHeight="1" x14ac:dyDescent="0.25">
      <c r="A62" s="66"/>
      <c r="B62" s="48"/>
      <c r="C62" s="68"/>
      <c r="D62" s="27" t="s">
        <v>3</v>
      </c>
      <c r="E62" s="28">
        <f t="shared" si="29"/>
        <v>229192200</v>
      </c>
      <c r="F62" s="29">
        <f t="shared" ref="F62:H64" si="31">F67+F72+F77</f>
        <v>77039800</v>
      </c>
      <c r="G62" s="29">
        <f t="shared" si="31"/>
        <v>76076200</v>
      </c>
      <c r="H62" s="29">
        <f t="shared" si="31"/>
        <v>76076200</v>
      </c>
      <c r="I62" s="70"/>
      <c r="J62" s="54"/>
    </row>
    <row r="63" spans="1:10" ht="15.75" customHeight="1" x14ac:dyDescent="0.25">
      <c r="A63" s="66"/>
      <c r="B63" s="48"/>
      <c r="C63" s="68"/>
      <c r="D63" s="27" t="s">
        <v>2</v>
      </c>
      <c r="E63" s="28">
        <f t="shared" si="29"/>
        <v>90073400</v>
      </c>
      <c r="F63" s="29">
        <f t="shared" si="31"/>
        <v>29245200</v>
      </c>
      <c r="G63" s="29">
        <f t="shared" si="31"/>
        <v>30414100</v>
      </c>
      <c r="H63" s="29">
        <f t="shared" si="31"/>
        <v>30414100</v>
      </c>
      <c r="I63" s="70"/>
      <c r="J63" s="54"/>
    </row>
    <row r="64" spans="1:10" ht="57" customHeight="1" x14ac:dyDescent="0.25">
      <c r="A64" s="67"/>
      <c r="B64" s="49"/>
      <c r="C64" s="68"/>
      <c r="D64" s="27" t="s">
        <v>5</v>
      </c>
      <c r="E64" s="28">
        <f t="shared" si="29"/>
        <v>0</v>
      </c>
      <c r="F64" s="29">
        <f t="shared" si="31"/>
        <v>0</v>
      </c>
      <c r="G64" s="29">
        <f t="shared" si="31"/>
        <v>0</v>
      </c>
      <c r="H64" s="29">
        <f t="shared" si="31"/>
        <v>0</v>
      </c>
      <c r="I64" s="71"/>
      <c r="J64" s="55"/>
    </row>
    <row r="65" spans="1:10" ht="15.75" customHeight="1" x14ac:dyDescent="0.25">
      <c r="A65" s="74" t="s">
        <v>18</v>
      </c>
      <c r="B65" s="50" t="s">
        <v>102</v>
      </c>
      <c r="C65" s="37" t="s">
        <v>7</v>
      </c>
      <c r="D65" s="9" t="s">
        <v>1</v>
      </c>
      <c r="E65" s="11">
        <f t="shared" ref="E65:E69" si="32">SUM(F65:H65)</f>
        <v>32441100</v>
      </c>
      <c r="F65" s="11">
        <f t="shared" ref="F65:H65" si="33">SUM(F66:F69)</f>
        <v>11205700</v>
      </c>
      <c r="G65" s="11">
        <f t="shared" si="33"/>
        <v>10617700</v>
      </c>
      <c r="H65" s="11">
        <f t="shared" si="33"/>
        <v>10617700</v>
      </c>
      <c r="I65" s="34" t="s">
        <v>58</v>
      </c>
      <c r="J65" s="31" t="s">
        <v>55</v>
      </c>
    </row>
    <row r="66" spans="1:10" x14ac:dyDescent="0.25">
      <c r="A66" s="75"/>
      <c r="B66" s="51"/>
      <c r="C66" s="37"/>
      <c r="D66" s="9" t="s">
        <v>4</v>
      </c>
      <c r="E66" s="11">
        <f t="shared" si="32"/>
        <v>21288000</v>
      </c>
      <c r="F66" s="10">
        <f>6900000+300000+288000</f>
        <v>7488000</v>
      </c>
      <c r="G66" s="12">
        <v>6900000</v>
      </c>
      <c r="H66" s="12">
        <v>6900000</v>
      </c>
      <c r="I66" s="35"/>
      <c r="J66" s="32"/>
    </row>
    <row r="67" spans="1:10" x14ac:dyDescent="0.25">
      <c r="A67" s="75"/>
      <c r="B67" s="51"/>
      <c r="C67" s="37"/>
      <c r="D67" s="9" t="s">
        <v>3</v>
      </c>
      <c r="E67" s="11">
        <f t="shared" si="32"/>
        <v>11153100</v>
      </c>
      <c r="F67" s="12">
        <v>3717700</v>
      </c>
      <c r="G67" s="12">
        <v>3717700</v>
      </c>
      <c r="H67" s="12">
        <v>3717700</v>
      </c>
      <c r="I67" s="35"/>
      <c r="J67" s="32"/>
    </row>
    <row r="68" spans="1:10" x14ac:dyDescent="0.25">
      <c r="A68" s="75"/>
      <c r="B68" s="51"/>
      <c r="C68" s="37"/>
      <c r="D68" s="9" t="s">
        <v>2</v>
      </c>
      <c r="E68" s="11">
        <f t="shared" si="32"/>
        <v>0</v>
      </c>
      <c r="F68" s="12">
        <v>0</v>
      </c>
      <c r="G68" s="12">
        <v>0</v>
      </c>
      <c r="H68" s="12">
        <v>0</v>
      </c>
      <c r="I68" s="35"/>
      <c r="J68" s="32"/>
    </row>
    <row r="69" spans="1:10" ht="15.75" customHeight="1" x14ac:dyDescent="0.25">
      <c r="A69" s="76"/>
      <c r="B69" s="52"/>
      <c r="C69" s="37"/>
      <c r="D69" s="9" t="s">
        <v>5</v>
      </c>
      <c r="E69" s="11">
        <f t="shared" si="32"/>
        <v>0</v>
      </c>
      <c r="F69" s="12">
        <v>0</v>
      </c>
      <c r="G69" s="12">
        <v>0</v>
      </c>
      <c r="H69" s="12">
        <v>0</v>
      </c>
      <c r="I69" s="36"/>
      <c r="J69" s="33"/>
    </row>
    <row r="70" spans="1:10" ht="15.75" customHeight="1" x14ac:dyDescent="0.25">
      <c r="A70" s="74" t="s">
        <v>36</v>
      </c>
      <c r="B70" s="50" t="s">
        <v>103</v>
      </c>
      <c r="C70" s="37" t="s">
        <v>7</v>
      </c>
      <c r="D70" s="9" t="s">
        <v>1</v>
      </c>
      <c r="E70" s="11">
        <f>SUM(F70:H70)</f>
        <v>181210000</v>
      </c>
      <c r="F70" s="11">
        <f>SUM(F71:F74)</f>
        <v>60284000</v>
      </c>
      <c r="G70" s="11">
        <f t="shared" ref="G70:H70" si="34">SUM(G71:G74)</f>
        <v>60463000</v>
      </c>
      <c r="H70" s="11">
        <f t="shared" si="34"/>
        <v>60463000</v>
      </c>
      <c r="I70" s="34" t="s">
        <v>59</v>
      </c>
      <c r="J70" s="31" t="s">
        <v>62</v>
      </c>
    </row>
    <row r="71" spans="1:10" x14ac:dyDescent="0.25">
      <c r="A71" s="75"/>
      <c r="B71" s="51"/>
      <c r="C71" s="37"/>
      <c r="D71" s="9" t="s">
        <v>4</v>
      </c>
      <c r="E71" s="11">
        <f t="shared" ref="E71:E79" si="35">SUM(F71:H71)</f>
        <v>6596100</v>
      </c>
      <c r="F71" s="12">
        <v>2216100</v>
      </c>
      <c r="G71" s="12">
        <v>2190000</v>
      </c>
      <c r="H71" s="12">
        <v>2190000</v>
      </c>
      <c r="I71" s="35"/>
      <c r="J71" s="32"/>
    </row>
    <row r="72" spans="1:10" x14ac:dyDescent="0.25">
      <c r="A72" s="75"/>
      <c r="B72" s="51"/>
      <c r="C72" s="37"/>
      <c r="D72" s="9" t="s">
        <v>3</v>
      </c>
      <c r="E72" s="11">
        <f t="shared" si="35"/>
        <v>174613900</v>
      </c>
      <c r="F72" s="12">
        <v>58067900</v>
      </c>
      <c r="G72" s="12">
        <v>58273000</v>
      </c>
      <c r="H72" s="12">
        <v>58273000</v>
      </c>
      <c r="I72" s="35"/>
      <c r="J72" s="32"/>
    </row>
    <row r="73" spans="1:10" x14ac:dyDescent="0.25">
      <c r="A73" s="75"/>
      <c r="B73" s="51"/>
      <c r="C73" s="37"/>
      <c r="D73" s="9" t="s">
        <v>2</v>
      </c>
      <c r="E73" s="11">
        <f t="shared" si="35"/>
        <v>0</v>
      </c>
      <c r="F73" s="12">
        <v>0</v>
      </c>
      <c r="G73" s="12">
        <v>0</v>
      </c>
      <c r="H73" s="12">
        <v>0</v>
      </c>
      <c r="I73" s="35"/>
      <c r="J73" s="32"/>
    </row>
    <row r="74" spans="1:10" ht="15.75" customHeight="1" x14ac:dyDescent="0.25">
      <c r="A74" s="76"/>
      <c r="B74" s="52"/>
      <c r="C74" s="37"/>
      <c r="D74" s="9" t="s">
        <v>5</v>
      </c>
      <c r="E74" s="11">
        <f t="shared" si="35"/>
        <v>0</v>
      </c>
      <c r="F74" s="12">
        <f>F109+F119</f>
        <v>0</v>
      </c>
      <c r="G74" s="12">
        <f>G109+G119</f>
        <v>0</v>
      </c>
      <c r="H74" s="12">
        <f>H109+H119</f>
        <v>0</v>
      </c>
      <c r="I74" s="36"/>
      <c r="J74" s="33"/>
    </row>
    <row r="75" spans="1:10" ht="18" customHeight="1" x14ac:dyDescent="0.25">
      <c r="A75" s="74" t="s">
        <v>37</v>
      </c>
      <c r="B75" s="50" t="s">
        <v>104</v>
      </c>
      <c r="C75" s="37" t="s">
        <v>7</v>
      </c>
      <c r="D75" s="9" t="s">
        <v>1</v>
      </c>
      <c r="E75" s="11">
        <f t="shared" si="35"/>
        <v>136223300</v>
      </c>
      <c r="F75" s="11">
        <f t="shared" ref="F75:H75" si="36">SUM(F76:F79)</f>
        <v>45407700</v>
      </c>
      <c r="G75" s="11">
        <f t="shared" si="36"/>
        <v>45407800</v>
      </c>
      <c r="H75" s="11">
        <f t="shared" si="36"/>
        <v>45407800</v>
      </c>
      <c r="I75" s="34" t="s">
        <v>60</v>
      </c>
      <c r="J75" s="31" t="s">
        <v>63</v>
      </c>
    </row>
    <row r="76" spans="1:10" ht="18" customHeight="1" x14ac:dyDescent="0.25">
      <c r="A76" s="75"/>
      <c r="B76" s="51"/>
      <c r="C76" s="37"/>
      <c r="D76" s="9" t="s">
        <v>4</v>
      </c>
      <c r="E76" s="11">
        <f t="shared" si="35"/>
        <v>2724700</v>
      </c>
      <c r="F76" s="12">
        <v>908300</v>
      </c>
      <c r="G76" s="12">
        <v>908200</v>
      </c>
      <c r="H76" s="12">
        <v>908200</v>
      </c>
      <c r="I76" s="35"/>
      <c r="J76" s="32"/>
    </row>
    <row r="77" spans="1:10" ht="18" customHeight="1" x14ac:dyDescent="0.25">
      <c r="A77" s="75"/>
      <c r="B77" s="51"/>
      <c r="C77" s="37"/>
      <c r="D77" s="9" t="s">
        <v>3</v>
      </c>
      <c r="E77" s="11">
        <f t="shared" si="35"/>
        <v>43425200</v>
      </c>
      <c r="F77" s="12">
        <v>15254200</v>
      </c>
      <c r="G77" s="12">
        <v>14085500</v>
      </c>
      <c r="H77" s="12">
        <v>14085500</v>
      </c>
      <c r="I77" s="35"/>
      <c r="J77" s="32"/>
    </row>
    <row r="78" spans="1:10" ht="18" customHeight="1" x14ac:dyDescent="0.25">
      <c r="A78" s="75"/>
      <c r="B78" s="51"/>
      <c r="C78" s="37"/>
      <c r="D78" s="9" t="s">
        <v>2</v>
      </c>
      <c r="E78" s="11">
        <f t="shared" si="35"/>
        <v>90073400</v>
      </c>
      <c r="F78" s="12">
        <v>29245200</v>
      </c>
      <c r="G78" s="12">
        <v>30414100</v>
      </c>
      <c r="H78" s="12">
        <v>30414100</v>
      </c>
      <c r="I78" s="35"/>
      <c r="J78" s="32"/>
    </row>
    <row r="79" spans="1:10" ht="13.5" customHeight="1" x14ac:dyDescent="0.25">
      <c r="A79" s="76"/>
      <c r="B79" s="52"/>
      <c r="C79" s="37"/>
      <c r="D79" s="9" t="s">
        <v>5</v>
      </c>
      <c r="E79" s="11">
        <f t="shared" si="35"/>
        <v>0</v>
      </c>
      <c r="F79" s="12">
        <v>0</v>
      </c>
      <c r="G79" s="12">
        <v>0</v>
      </c>
      <c r="H79" s="12">
        <v>0</v>
      </c>
      <c r="I79" s="36"/>
      <c r="J79" s="33"/>
    </row>
    <row r="80" spans="1:10" ht="18" customHeight="1" x14ac:dyDescent="0.25">
      <c r="A80" s="65" t="s">
        <v>19</v>
      </c>
      <c r="B80" s="95" t="s">
        <v>31</v>
      </c>
      <c r="C80" s="68" t="s">
        <v>7</v>
      </c>
      <c r="D80" s="27" t="s">
        <v>1</v>
      </c>
      <c r="E80" s="28">
        <f>SUM(F80:H80)</f>
        <v>37983600</v>
      </c>
      <c r="F80" s="29">
        <f>SUM(F81:F84)</f>
        <v>13071400</v>
      </c>
      <c r="G80" s="29">
        <f t="shared" ref="G80:H80" si="37">SUM(G81:G84)</f>
        <v>19912200</v>
      </c>
      <c r="H80" s="29">
        <f t="shared" si="37"/>
        <v>5000000</v>
      </c>
      <c r="I80" s="69" t="s">
        <v>87</v>
      </c>
      <c r="J80" s="53" t="s">
        <v>64</v>
      </c>
    </row>
    <row r="81" spans="1:10" ht="15.75" customHeight="1" x14ac:dyDescent="0.25">
      <c r="A81" s="66"/>
      <c r="B81" s="96"/>
      <c r="C81" s="68"/>
      <c r="D81" s="27" t="s">
        <v>4</v>
      </c>
      <c r="E81" s="28">
        <f t="shared" ref="E81:E84" si="38">SUM(F81:H81)</f>
        <v>24033200</v>
      </c>
      <c r="F81" s="29">
        <f>F86+F91</f>
        <v>13071400</v>
      </c>
      <c r="G81" s="29">
        <f t="shared" ref="G81:H81" si="39">G86+G91</f>
        <v>5961800</v>
      </c>
      <c r="H81" s="29">
        <f t="shared" si="39"/>
        <v>5000000</v>
      </c>
      <c r="I81" s="70"/>
      <c r="J81" s="54"/>
    </row>
    <row r="82" spans="1:10" ht="17.25" customHeight="1" x14ac:dyDescent="0.25">
      <c r="A82" s="66"/>
      <c r="B82" s="96"/>
      <c r="C82" s="68"/>
      <c r="D82" s="27" t="s">
        <v>3</v>
      </c>
      <c r="E82" s="28">
        <f t="shared" si="38"/>
        <v>0</v>
      </c>
      <c r="F82" s="29">
        <f t="shared" ref="F82:H84" si="40">F87+F92</f>
        <v>0</v>
      </c>
      <c r="G82" s="29">
        <f t="shared" si="40"/>
        <v>0</v>
      </c>
      <c r="H82" s="29">
        <f t="shared" si="40"/>
        <v>0</v>
      </c>
      <c r="I82" s="70"/>
      <c r="J82" s="54"/>
    </row>
    <row r="83" spans="1:10" ht="15.75" customHeight="1" x14ac:dyDescent="0.25">
      <c r="A83" s="66"/>
      <c r="B83" s="96"/>
      <c r="C83" s="68"/>
      <c r="D83" s="27" t="s">
        <v>2</v>
      </c>
      <c r="E83" s="28">
        <f t="shared" si="38"/>
        <v>13950400</v>
      </c>
      <c r="F83" s="29">
        <f t="shared" si="40"/>
        <v>0</v>
      </c>
      <c r="G83" s="29">
        <f t="shared" si="40"/>
        <v>13950400</v>
      </c>
      <c r="H83" s="29">
        <f t="shared" si="40"/>
        <v>0</v>
      </c>
      <c r="I83" s="70"/>
      <c r="J83" s="54"/>
    </row>
    <row r="84" spans="1:10" ht="15" customHeight="1" x14ac:dyDescent="0.25">
      <c r="A84" s="67"/>
      <c r="B84" s="97"/>
      <c r="C84" s="68"/>
      <c r="D84" s="27" t="s">
        <v>5</v>
      </c>
      <c r="E84" s="28">
        <f t="shared" si="38"/>
        <v>0</v>
      </c>
      <c r="F84" s="29">
        <f t="shared" si="40"/>
        <v>0</v>
      </c>
      <c r="G84" s="29">
        <f t="shared" si="40"/>
        <v>0</v>
      </c>
      <c r="H84" s="29">
        <f t="shared" si="40"/>
        <v>0</v>
      </c>
      <c r="I84" s="71"/>
      <c r="J84" s="55"/>
    </row>
    <row r="85" spans="1:10" ht="15.75" customHeight="1" x14ac:dyDescent="0.25">
      <c r="A85" s="74" t="s">
        <v>20</v>
      </c>
      <c r="B85" s="50" t="s">
        <v>100</v>
      </c>
      <c r="C85" s="37" t="s">
        <v>7</v>
      </c>
      <c r="D85" s="9" t="s">
        <v>1</v>
      </c>
      <c r="E85" s="19">
        <v>23071400</v>
      </c>
      <c r="F85" s="20">
        <v>13071400</v>
      </c>
      <c r="G85" s="20">
        <v>5000000</v>
      </c>
      <c r="H85" s="20">
        <v>5000000</v>
      </c>
      <c r="I85" s="34" t="s">
        <v>65</v>
      </c>
      <c r="J85" s="31" t="s">
        <v>64</v>
      </c>
    </row>
    <row r="86" spans="1:10" x14ac:dyDescent="0.25">
      <c r="A86" s="75"/>
      <c r="B86" s="51"/>
      <c r="C86" s="37"/>
      <c r="D86" s="9" t="s">
        <v>4</v>
      </c>
      <c r="E86" s="19">
        <v>23071400</v>
      </c>
      <c r="F86" s="21">
        <v>13071400</v>
      </c>
      <c r="G86" s="24">
        <v>5000000</v>
      </c>
      <c r="H86" s="21">
        <v>5000000</v>
      </c>
      <c r="I86" s="35"/>
      <c r="J86" s="32"/>
    </row>
    <row r="87" spans="1:10" x14ac:dyDescent="0.25">
      <c r="A87" s="75"/>
      <c r="B87" s="51"/>
      <c r="C87" s="37"/>
      <c r="D87" s="9" t="s">
        <v>3</v>
      </c>
      <c r="E87" s="19">
        <v>0</v>
      </c>
      <c r="F87" s="21">
        <v>0</v>
      </c>
      <c r="G87" s="21">
        <v>0</v>
      </c>
      <c r="H87" s="21">
        <v>0</v>
      </c>
      <c r="I87" s="35"/>
      <c r="J87" s="32"/>
    </row>
    <row r="88" spans="1:10" ht="14.25" customHeight="1" x14ac:dyDescent="0.25">
      <c r="A88" s="75"/>
      <c r="B88" s="51"/>
      <c r="C88" s="37"/>
      <c r="D88" s="9" t="s">
        <v>2</v>
      </c>
      <c r="E88" s="19">
        <v>0</v>
      </c>
      <c r="F88" s="21">
        <v>0</v>
      </c>
      <c r="G88" s="22"/>
      <c r="H88" s="21">
        <v>0</v>
      </c>
      <c r="I88" s="35"/>
      <c r="J88" s="32"/>
    </row>
    <row r="89" spans="1:10" ht="13.5" customHeight="1" x14ac:dyDescent="0.25">
      <c r="A89" s="76"/>
      <c r="B89" s="52"/>
      <c r="C89" s="37"/>
      <c r="D89" s="9" t="s">
        <v>5</v>
      </c>
      <c r="E89" s="19">
        <v>0</v>
      </c>
      <c r="F89" s="23">
        <v>0</v>
      </c>
      <c r="G89" s="23">
        <v>0</v>
      </c>
      <c r="H89" s="23">
        <v>0</v>
      </c>
      <c r="I89" s="36"/>
      <c r="J89" s="33"/>
    </row>
    <row r="90" spans="1:10" ht="15.75" customHeight="1" x14ac:dyDescent="0.25">
      <c r="A90" s="74" t="s">
        <v>21</v>
      </c>
      <c r="B90" s="50" t="s">
        <v>101</v>
      </c>
      <c r="C90" s="37">
        <v>2027</v>
      </c>
      <c r="D90" s="9" t="s">
        <v>1</v>
      </c>
      <c r="E90" s="19">
        <v>14912200</v>
      </c>
      <c r="F90" s="20">
        <v>0</v>
      </c>
      <c r="G90" s="20">
        <v>14912200</v>
      </c>
      <c r="H90" s="20">
        <v>0</v>
      </c>
      <c r="I90" s="34" t="s">
        <v>67</v>
      </c>
      <c r="J90" s="31" t="s">
        <v>66</v>
      </c>
    </row>
    <row r="91" spans="1:10" x14ac:dyDescent="0.25">
      <c r="A91" s="75"/>
      <c r="B91" s="51"/>
      <c r="C91" s="37"/>
      <c r="D91" s="9" t="s">
        <v>4</v>
      </c>
      <c r="E91" s="19">
        <v>961800</v>
      </c>
      <c r="F91" s="21">
        <v>0</v>
      </c>
      <c r="G91" s="21">
        <v>961800</v>
      </c>
      <c r="H91" s="21">
        <v>0</v>
      </c>
      <c r="I91" s="35"/>
      <c r="J91" s="32"/>
    </row>
    <row r="92" spans="1:10" x14ac:dyDescent="0.25">
      <c r="A92" s="75"/>
      <c r="B92" s="51"/>
      <c r="C92" s="37"/>
      <c r="D92" s="9" t="s">
        <v>3</v>
      </c>
      <c r="E92" s="19">
        <v>0</v>
      </c>
      <c r="F92" s="21">
        <v>0</v>
      </c>
      <c r="G92" s="21">
        <v>0</v>
      </c>
      <c r="H92" s="21">
        <v>0</v>
      </c>
      <c r="I92" s="35"/>
      <c r="J92" s="32"/>
    </row>
    <row r="93" spans="1:10" ht="15.75" customHeight="1" x14ac:dyDescent="0.25">
      <c r="A93" s="75"/>
      <c r="B93" s="51"/>
      <c r="C93" s="37"/>
      <c r="D93" s="9" t="s">
        <v>2</v>
      </c>
      <c r="E93" s="19">
        <v>13950400</v>
      </c>
      <c r="F93" s="21">
        <v>0</v>
      </c>
      <c r="G93" s="21">
        <v>13950400</v>
      </c>
      <c r="H93" s="21">
        <v>0</v>
      </c>
      <c r="I93" s="35"/>
      <c r="J93" s="32"/>
    </row>
    <row r="94" spans="1:10" ht="16.5" customHeight="1" x14ac:dyDescent="0.25">
      <c r="A94" s="76"/>
      <c r="B94" s="52"/>
      <c r="C94" s="37"/>
      <c r="D94" s="9" t="s">
        <v>5</v>
      </c>
      <c r="E94" s="19">
        <v>0</v>
      </c>
      <c r="F94" s="23">
        <v>0</v>
      </c>
      <c r="G94" s="23">
        <v>0</v>
      </c>
      <c r="H94" s="23">
        <v>0</v>
      </c>
      <c r="I94" s="36"/>
      <c r="J94" s="33"/>
    </row>
    <row r="95" spans="1:10" ht="15.75" customHeight="1" x14ac:dyDescent="0.25">
      <c r="A95" s="74" t="s">
        <v>38</v>
      </c>
      <c r="B95" s="50" t="s">
        <v>80</v>
      </c>
      <c r="C95" s="37" t="s">
        <v>39</v>
      </c>
      <c r="D95" s="9" t="s">
        <v>1</v>
      </c>
      <c r="E95" s="19">
        <f>SUM(F95:H95)</f>
        <v>0</v>
      </c>
      <c r="F95" s="20">
        <f>SUM(F96:F99)</f>
        <v>0</v>
      </c>
      <c r="G95" s="20">
        <f>SUM(G96:G99)</f>
        <v>0</v>
      </c>
      <c r="H95" s="20">
        <f>SUM(H96:H99)</f>
        <v>0</v>
      </c>
      <c r="I95" s="34" t="s">
        <v>65</v>
      </c>
      <c r="J95" s="31" t="s">
        <v>64</v>
      </c>
    </row>
    <row r="96" spans="1:10" x14ac:dyDescent="0.25">
      <c r="A96" s="75"/>
      <c r="B96" s="51"/>
      <c r="C96" s="37"/>
      <c r="D96" s="9" t="s">
        <v>4</v>
      </c>
      <c r="E96" s="19">
        <f t="shared" ref="E96:E99" si="41">SUM(F96:H96)</f>
        <v>0</v>
      </c>
      <c r="F96" s="21">
        <v>0</v>
      </c>
      <c r="G96" s="21">
        <v>0</v>
      </c>
      <c r="H96" s="21">
        <v>0</v>
      </c>
      <c r="I96" s="35"/>
      <c r="J96" s="32"/>
    </row>
    <row r="97" spans="1:10" x14ac:dyDescent="0.25">
      <c r="A97" s="75"/>
      <c r="B97" s="51"/>
      <c r="C97" s="37"/>
      <c r="D97" s="9" t="s">
        <v>3</v>
      </c>
      <c r="E97" s="19">
        <f t="shared" si="41"/>
        <v>0</v>
      </c>
      <c r="F97" s="21">
        <v>0</v>
      </c>
      <c r="G97" s="21">
        <v>0</v>
      </c>
      <c r="H97" s="21">
        <v>0</v>
      </c>
      <c r="I97" s="35"/>
      <c r="J97" s="32"/>
    </row>
    <row r="98" spans="1:10" ht="15.75" customHeight="1" x14ac:dyDescent="0.25">
      <c r="A98" s="75"/>
      <c r="B98" s="51"/>
      <c r="C98" s="37"/>
      <c r="D98" s="9" t="s">
        <v>2</v>
      </c>
      <c r="E98" s="19">
        <f t="shared" si="41"/>
        <v>0</v>
      </c>
      <c r="F98" s="21">
        <v>0</v>
      </c>
      <c r="G98" s="21">
        <v>0</v>
      </c>
      <c r="H98" s="21">
        <v>0</v>
      </c>
      <c r="I98" s="35"/>
      <c r="J98" s="32"/>
    </row>
    <row r="99" spans="1:10" ht="16.5" customHeight="1" x14ac:dyDescent="0.25">
      <c r="A99" s="76"/>
      <c r="B99" s="52"/>
      <c r="C99" s="37"/>
      <c r="D99" s="9" t="s">
        <v>5</v>
      </c>
      <c r="E99" s="19">
        <f t="shared" si="41"/>
        <v>0</v>
      </c>
      <c r="F99" s="23">
        <v>0</v>
      </c>
      <c r="G99" s="23">
        <v>0</v>
      </c>
      <c r="H99" s="23">
        <v>0</v>
      </c>
      <c r="I99" s="36"/>
      <c r="J99" s="33"/>
    </row>
    <row r="100" spans="1:10" ht="17.25" customHeight="1" x14ac:dyDescent="0.25">
      <c r="A100" s="65" t="s">
        <v>33</v>
      </c>
      <c r="B100" s="47" t="s">
        <v>32</v>
      </c>
      <c r="C100" s="68" t="s">
        <v>7</v>
      </c>
      <c r="D100" s="27" t="s">
        <v>1</v>
      </c>
      <c r="E100" s="28">
        <f>SUM(F100:H100)</f>
        <v>95022000</v>
      </c>
      <c r="F100" s="30">
        <f>SUM(F101:F104)</f>
        <v>0</v>
      </c>
      <c r="G100" s="30">
        <f t="shared" ref="G100:H100" si="42">SUM(G101:G104)</f>
        <v>95022000</v>
      </c>
      <c r="H100" s="30">
        <f t="shared" si="42"/>
        <v>0</v>
      </c>
      <c r="I100" s="69" t="s">
        <v>88</v>
      </c>
      <c r="J100" s="53" t="s">
        <v>66</v>
      </c>
    </row>
    <row r="101" spans="1:10" ht="18.75" customHeight="1" x14ac:dyDescent="0.25">
      <c r="A101" s="66"/>
      <c r="B101" s="48"/>
      <c r="C101" s="68"/>
      <c r="D101" s="27" t="s">
        <v>4</v>
      </c>
      <c r="E101" s="28">
        <f t="shared" ref="E101:E104" si="43">SUM(F101:H101)</f>
        <v>7979300</v>
      </c>
      <c r="F101" s="29">
        <f>F106</f>
        <v>0</v>
      </c>
      <c r="G101" s="29">
        <f t="shared" ref="G101:H101" si="44">G106</f>
        <v>7979300</v>
      </c>
      <c r="H101" s="29">
        <f t="shared" si="44"/>
        <v>0</v>
      </c>
      <c r="I101" s="70"/>
      <c r="J101" s="54"/>
    </row>
    <row r="102" spans="1:10" ht="18.75" customHeight="1" x14ac:dyDescent="0.25">
      <c r="A102" s="66"/>
      <c r="B102" s="48"/>
      <c r="C102" s="68"/>
      <c r="D102" s="27" t="s">
        <v>3</v>
      </c>
      <c r="E102" s="28">
        <f t="shared" si="43"/>
        <v>18395900</v>
      </c>
      <c r="F102" s="29">
        <f t="shared" ref="F102:H104" si="45">F107</f>
        <v>0</v>
      </c>
      <c r="G102" s="29">
        <f t="shared" si="45"/>
        <v>18395900</v>
      </c>
      <c r="H102" s="29">
        <f t="shared" si="45"/>
        <v>0</v>
      </c>
      <c r="I102" s="70"/>
      <c r="J102" s="54"/>
    </row>
    <row r="103" spans="1:10" ht="19.5" customHeight="1" x14ac:dyDescent="0.25">
      <c r="A103" s="66"/>
      <c r="B103" s="48"/>
      <c r="C103" s="68"/>
      <c r="D103" s="27" t="s">
        <v>2</v>
      </c>
      <c r="E103" s="28">
        <f t="shared" si="43"/>
        <v>68646800</v>
      </c>
      <c r="F103" s="29">
        <f t="shared" si="45"/>
        <v>0</v>
      </c>
      <c r="G103" s="29">
        <f t="shared" si="45"/>
        <v>68646800</v>
      </c>
      <c r="H103" s="29">
        <f t="shared" si="45"/>
        <v>0</v>
      </c>
      <c r="I103" s="70"/>
      <c r="J103" s="54"/>
    </row>
    <row r="104" spans="1:10" ht="14.25" customHeight="1" x14ac:dyDescent="0.25">
      <c r="A104" s="67"/>
      <c r="B104" s="49"/>
      <c r="C104" s="68"/>
      <c r="D104" s="27" t="s">
        <v>5</v>
      </c>
      <c r="E104" s="28">
        <f t="shared" si="43"/>
        <v>0</v>
      </c>
      <c r="F104" s="29">
        <f t="shared" si="45"/>
        <v>0</v>
      </c>
      <c r="G104" s="29">
        <f t="shared" si="45"/>
        <v>0</v>
      </c>
      <c r="H104" s="29">
        <f t="shared" si="45"/>
        <v>0</v>
      </c>
      <c r="I104" s="71"/>
      <c r="J104" s="55"/>
    </row>
    <row r="105" spans="1:10" ht="15.75" customHeight="1" x14ac:dyDescent="0.25">
      <c r="A105" s="38" t="s">
        <v>22</v>
      </c>
      <c r="B105" s="50" t="s">
        <v>99</v>
      </c>
      <c r="C105" s="37">
        <v>2027</v>
      </c>
      <c r="D105" s="9" t="s">
        <v>1</v>
      </c>
      <c r="E105" s="11">
        <f>SUM(F105:H105)</f>
        <v>95022000</v>
      </c>
      <c r="F105" s="11">
        <f>SUM(F106:F109)</f>
        <v>0</v>
      </c>
      <c r="G105" s="11">
        <f t="shared" ref="G105:H105" si="46">SUM(G106:G109)</f>
        <v>95022000</v>
      </c>
      <c r="H105" s="11">
        <f t="shared" si="46"/>
        <v>0</v>
      </c>
      <c r="I105" s="92" t="s">
        <v>48</v>
      </c>
      <c r="J105" s="31" t="s">
        <v>66</v>
      </c>
    </row>
    <row r="106" spans="1:10" x14ac:dyDescent="0.25">
      <c r="A106" s="39"/>
      <c r="B106" s="51"/>
      <c r="C106" s="37"/>
      <c r="D106" s="9" t="s">
        <v>4</v>
      </c>
      <c r="E106" s="11">
        <f t="shared" ref="E106:E109" si="47">SUM(F106:H106)</f>
        <v>7979300</v>
      </c>
      <c r="F106" s="12">
        <v>0</v>
      </c>
      <c r="G106" s="12">
        <v>7979300</v>
      </c>
      <c r="H106" s="12">
        <v>0</v>
      </c>
      <c r="I106" s="93"/>
      <c r="J106" s="32"/>
    </row>
    <row r="107" spans="1:10" x14ac:dyDescent="0.25">
      <c r="A107" s="39"/>
      <c r="B107" s="51"/>
      <c r="C107" s="37"/>
      <c r="D107" s="9" t="s">
        <v>3</v>
      </c>
      <c r="E107" s="11">
        <f t="shared" si="47"/>
        <v>18395900</v>
      </c>
      <c r="F107" s="12">
        <v>0</v>
      </c>
      <c r="G107" s="12">
        <v>18395900</v>
      </c>
      <c r="H107" s="12">
        <v>0</v>
      </c>
      <c r="I107" s="93"/>
      <c r="J107" s="32"/>
    </row>
    <row r="108" spans="1:10" x14ac:dyDescent="0.25">
      <c r="A108" s="39"/>
      <c r="B108" s="51"/>
      <c r="C108" s="37"/>
      <c r="D108" s="9" t="s">
        <v>2</v>
      </c>
      <c r="E108" s="11">
        <f t="shared" si="47"/>
        <v>68646800</v>
      </c>
      <c r="F108" s="12">
        <v>0</v>
      </c>
      <c r="G108" s="12">
        <v>68646800</v>
      </c>
      <c r="H108" s="12">
        <v>0</v>
      </c>
      <c r="I108" s="93"/>
      <c r="J108" s="32"/>
    </row>
    <row r="109" spans="1:10" x14ac:dyDescent="0.25">
      <c r="A109" s="40"/>
      <c r="B109" s="52"/>
      <c r="C109" s="37"/>
      <c r="D109" s="9" t="s">
        <v>5</v>
      </c>
      <c r="E109" s="11">
        <f t="shared" si="47"/>
        <v>0</v>
      </c>
      <c r="F109" s="12">
        <v>0</v>
      </c>
      <c r="G109" s="12">
        <v>0</v>
      </c>
      <c r="H109" s="12">
        <v>0</v>
      </c>
      <c r="I109" s="94"/>
      <c r="J109" s="33"/>
    </row>
    <row r="110" spans="1:10" ht="19.5" customHeight="1" x14ac:dyDescent="0.25">
      <c r="A110" s="65" t="s">
        <v>34</v>
      </c>
      <c r="B110" s="47" t="s">
        <v>35</v>
      </c>
      <c r="C110" s="37" t="s">
        <v>7</v>
      </c>
      <c r="D110" s="9" t="s">
        <v>1</v>
      </c>
      <c r="E110" s="28">
        <f>SUM(F110:H110)</f>
        <v>942008800</v>
      </c>
      <c r="F110" s="29">
        <f>SUM(F111:F114)</f>
        <v>942008800</v>
      </c>
      <c r="G110" s="29">
        <f t="shared" ref="G110:H110" si="48">SUM(G111:G114)</f>
        <v>0</v>
      </c>
      <c r="H110" s="29">
        <f t="shared" si="48"/>
        <v>0</v>
      </c>
      <c r="I110" s="69" t="s">
        <v>89</v>
      </c>
      <c r="J110" s="53" t="s">
        <v>11</v>
      </c>
    </row>
    <row r="111" spans="1:10" ht="19.5" customHeight="1" x14ac:dyDescent="0.25">
      <c r="A111" s="66"/>
      <c r="B111" s="48"/>
      <c r="C111" s="37"/>
      <c r="D111" s="9" t="s">
        <v>4</v>
      </c>
      <c r="E111" s="28">
        <f t="shared" ref="E111:E114" si="49">SUM(F111:H111)</f>
        <v>94200</v>
      </c>
      <c r="F111" s="29">
        <f>F116+F121</f>
        <v>94200</v>
      </c>
      <c r="G111" s="29">
        <f t="shared" ref="G111:H111" si="50">G116+G121</f>
        <v>0</v>
      </c>
      <c r="H111" s="29">
        <f t="shared" si="50"/>
        <v>0</v>
      </c>
      <c r="I111" s="70"/>
      <c r="J111" s="54"/>
    </row>
    <row r="112" spans="1:10" ht="18" customHeight="1" x14ac:dyDescent="0.25">
      <c r="A112" s="66"/>
      <c r="B112" s="48"/>
      <c r="C112" s="37"/>
      <c r="D112" s="9" t="s">
        <v>3</v>
      </c>
      <c r="E112" s="28">
        <f t="shared" si="49"/>
        <v>0</v>
      </c>
      <c r="F112" s="29">
        <f t="shared" ref="F112:H114" si="51">F117+F122</f>
        <v>0</v>
      </c>
      <c r="G112" s="29">
        <f t="shared" si="51"/>
        <v>0</v>
      </c>
      <c r="H112" s="29">
        <f t="shared" si="51"/>
        <v>0</v>
      </c>
      <c r="I112" s="70"/>
      <c r="J112" s="54"/>
    </row>
    <row r="113" spans="1:10" ht="16.5" customHeight="1" x14ac:dyDescent="0.25">
      <c r="A113" s="66"/>
      <c r="B113" s="48"/>
      <c r="C113" s="37"/>
      <c r="D113" s="9" t="s">
        <v>2</v>
      </c>
      <c r="E113" s="28">
        <f t="shared" si="49"/>
        <v>941914600</v>
      </c>
      <c r="F113" s="29">
        <f t="shared" si="51"/>
        <v>941914600</v>
      </c>
      <c r="G113" s="29">
        <f t="shared" si="51"/>
        <v>0</v>
      </c>
      <c r="H113" s="29">
        <f t="shared" si="51"/>
        <v>0</v>
      </c>
      <c r="I113" s="70"/>
      <c r="J113" s="54"/>
    </row>
    <row r="114" spans="1:10" ht="15" customHeight="1" x14ac:dyDescent="0.25">
      <c r="A114" s="67"/>
      <c r="B114" s="49"/>
      <c r="C114" s="37"/>
      <c r="D114" s="9" t="s">
        <v>5</v>
      </c>
      <c r="E114" s="28">
        <f t="shared" si="49"/>
        <v>0</v>
      </c>
      <c r="F114" s="29">
        <f t="shared" si="51"/>
        <v>0</v>
      </c>
      <c r="G114" s="29">
        <f t="shared" si="51"/>
        <v>0</v>
      </c>
      <c r="H114" s="29">
        <f t="shared" si="51"/>
        <v>0</v>
      </c>
      <c r="I114" s="71"/>
      <c r="J114" s="55"/>
    </row>
    <row r="115" spans="1:10" ht="15.75" customHeight="1" x14ac:dyDescent="0.25">
      <c r="A115" s="74" t="s">
        <v>23</v>
      </c>
      <c r="B115" s="50" t="s">
        <v>97</v>
      </c>
      <c r="C115" s="37">
        <v>2026</v>
      </c>
      <c r="D115" s="9" t="s">
        <v>1</v>
      </c>
      <c r="E115" s="11">
        <f t="shared" ref="E115:E119" si="52">SUM(F115:H115)</f>
        <v>717790800</v>
      </c>
      <c r="F115" s="11">
        <f t="shared" ref="F115:H115" si="53">SUM(F116:F119)</f>
        <v>717790800</v>
      </c>
      <c r="G115" s="11">
        <f t="shared" si="53"/>
        <v>0</v>
      </c>
      <c r="H115" s="11">
        <f t="shared" si="53"/>
        <v>0</v>
      </c>
      <c r="I115" s="92" t="s">
        <v>49</v>
      </c>
      <c r="J115" s="38" t="s">
        <v>11</v>
      </c>
    </row>
    <row r="116" spans="1:10" x14ac:dyDescent="0.25">
      <c r="A116" s="75"/>
      <c r="B116" s="51"/>
      <c r="C116" s="37"/>
      <c r="D116" s="9" t="s">
        <v>4</v>
      </c>
      <c r="E116" s="11">
        <f t="shared" si="52"/>
        <v>71800</v>
      </c>
      <c r="F116" s="12">
        <f>46400+25400</f>
        <v>71800</v>
      </c>
      <c r="G116" s="12">
        <v>0</v>
      </c>
      <c r="H116" s="12">
        <v>0</v>
      </c>
      <c r="I116" s="93"/>
      <c r="J116" s="39"/>
    </row>
    <row r="117" spans="1:10" x14ac:dyDescent="0.25">
      <c r="A117" s="75"/>
      <c r="B117" s="51"/>
      <c r="C117" s="37"/>
      <c r="D117" s="9" t="s">
        <v>3</v>
      </c>
      <c r="E117" s="11">
        <f t="shared" si="52"/>
        <v>0</v>
      </c>
      <c r="F117" s="12">
        <v>0</v>
      </c>
      <c r="G117" s="12">
        <v>0</v>
      </c>
      <c r="H117" s="12">
        <v>0</v>
      </c>
      <c r="I117" s="93"/>
      <c r="J117" s="39"/>
    </row>
    <row r="118" spans="1:10" x14ac:dyDescent="0.25">
      <c r="A118" s="75"/>
      <c r="B118" s="51"/>
      <c r="C118" s="37"/>
      <c r="D118" s="9" t="s">
        <v>2</v>
      </c>
      <c r="E118" s="11">
        <f t="shared" si="52"/>
        <v>717719000</v>
      </c>
      <c r="F118" s="12">
        <f>464274000+253445000</f>
        <v>717719000</v>
      </c>
      <c r="G118" s="12">
        <v>0</v>
      </c>
      <c r="H118" s="12">
        <v>0</v>
      </c>
      <c r="I118" s="93"/>
      <c r="J118" s="39"/>
    </row>
    <row r="119" spans="1:10" ht="54.75" customHeight="1" x14ac:dyDescent="0.25">
      <c r="A119" s="76"/>
      <c r="B119" s="51"/>
      <c r="C119" s="37"/>
      <c r="D119" s="9" t="s">
        <v>5</v>
      </c>
      <c r="E119" s="11">
        <f t="shared" si="52"/>
        <v>0</v>
      </c>
      <c r="F119" s="12">
        <v>0</v>
      </c>
      <c r="G119" s="12">
        <v>0</v>
      </c>
      <c r="H119" s="12">
        <v>0</v>
      </c>
      <c r="I119" s="94"/>
      <c r="J119" s="40"/>
    </row>
    <row r="120" spans="1:10" ht="15.75" customHeight="1" x14ac:dyDescent="0.25">
      <c r="A120" s="38" t="s">
        <v>24</v>
      </c>
      <c r="B120" s="50" t="s">
        <v>98</v>
      </c>
      <c r="C120" s="37">
        <v>2026</v>
      </c>
      <c r="D120" s="9" t="s">
        <v>1</v>
      </c>
      <c r="E120" s="13">
        <f>SUM(F120:H120)</f>
        <v>224218000</v>
      </c>
      <c r="F120" s="13">
        <f>SUM(F121:F124)</f>
        <v>224218000</v>
      </c>
      <c r="G120" s="13">
        <f t="shared" ref="G120:H120" si="54">SUM(G121:G124)</f>
        <v>0</v>
      </c>
      <c r="H120" s="13">
        <f t="shared" si="54"/>
        <v>0</v>
      </c>
      <c r="I120" s="92" t="s">
        <v>50</v>
      </c>
      <c r="J120" s="38" t="s">
        <v>11</v>
      </c>
    </row>
    <row r="121" spans="1:10" x14ac:dyDescent="0.25">
      <c r="A121" s="39"/>
      <c r="B121" s="51"/>
      <c r="C121" s="37"/>
      <c r="D121" s="9" t="s">
        <v>4</v>
      </c>
      <c r="E121" s="11">
        <f t="shared" ref="E121:E124" si="55">SUM(F121:H121)</f>
        <v>22400</v>
      </c>
      <c r="F121" s="12">
        <v>22400</v>
      </c>
      <c r="G121" s="12">
        <v>0</v>
      </c>
      <c r="H121" s="12">
        <v>0</v>
      </c>
      <c r="I121" s="93"/>
      <c r="J121" s="39"/>
    </row>
    <row r="122" spans="1:10" x14ac:dyDescent="0.25">
      <c r="A122" s="39"/>
      <c r="B122" s="51"/>
      <c r="C122" s="37"/>
      <c r="D122" s="9" t="s">
        <v>3</v>
      </c>
      <c r="E122" s="11">
        <f t="shared" si="55"/>
        <v>0</v>
      </c>
      <c r="F122" s="12">
        <v>0</v>
      </c>
      <c r="G122" s="12">
        <v>0</v>
      </c>
      <c r="H122" s="12">
        <v>0</v>
      </c>
      <c r="I122" s="93"/>
      <c r="J122" s="39"/>
    </row>
    <row r="123" spans="1:10" x14ac:dyDescent="0.25">
      <c r="A123" s="39"/>
      <c r="B123" s="51"/>
      <c r="C123" s="37"/>
      <c r="D123" s="9" t="s">
        <v>2</v>
      </c>
      <c r="E123" s="11">
        <f t="shared" si="55"/>
        <v>224195600</v>
      </c>
      <c r="F123" s="12">
        <v>224195600</v>
      </c>
      <c r="G123" s="12">
        <v>0</v>
      </c>
      <c r="H123" s="12">
        <v>0</v>
      </c>
      <c r="I123" s="93"/>
      <c r="J123" s="39"/>
    </row>
    <row r="124" spans="1:10" ht="54.75" customHeight="1" x14ac:dyDescent="0.25">
      <c r="A124" s="40"/>
      <c r="B124" s="52"/>
      <c r="C124" s="37"/>
      <c r="D124" s="9" t="s">
        <v>5</v>
      </c>
      <c r="E124" s="11">
        <f t="shared" si="55"/>
        <v>0</v>
      </c>
      <c r="F124" s="12">
        <v>0</v>
      </c>
      <c r="G124" s="12">
        <v>0</v>
      </c>
      <c r="H124" s="12">
        <v>0</v>
      </c>
      <c r="I124" s="94"/>
      <c r="J124" s="40"/>
    </row>
    <row r="125" spans="1:10" ht="15.75" customHeight="1" x14ac:dyDescent="0.25">
      <c r="A125" s="59">
        <v>2</v>
      </c>
      <c r="B125" s="56" t="s">
        <v>42</v>
      </c>
      <c r="C125" s="37" t="s">
        <v>7</v>
      </c>
      <c r="D125" s="9" t="s">
        <v>1</v>
      </c>
      <c r="E125" s="26">
        <f>SUM(F125:H125)</f>
        <v>209254100</v>
      </c>
      <c r="F125" s="20">
        <f>SUM(F126:F129)</f>
        <v>68107200</v>
      </c>
      <c r="G125" s="20">
        <f t="shared" ref="G125:H125" si="56">SUM(G126:G129)</f>
        <v>70573500</v>
      </c>
      <c r="H125" s="20">
        <f t="shared" si="56"/>
        <v>70573400</v>
      </c>
      <c r="I125" s="62" t="s">
        <v>27</v>
      </c>
      <c r="J125" s="31" t="s">
        <v>91</v>
      </c>
    </row>
    <row r="126" spans="1:10" x14ac:dyDescent="0.25">
      <c r="A126" s="60"/>
      <c r="B126" s="57"/>
      <c r="C126" s="37"/>
      <c r="D126" s="9" t="s">
        <v>4</v>
      </c>
      <c r="E126" s="26">
        <f t="shared" ref="E126:E129" si="57">SUM(F126:H126)</f>
        <v>208500</v>
      </c>
      <c r="F126" s="20">
        <f>F131</f>
        <v>69500</v>
      </c>
      <c r="G126" s="20">
        <f t="shared" ref="G126:H126" si="58">G131</f>
        <v>69500</v>
      </c>
      <c r="H126" s="20">
        <f t="shared" si="58"/>
        <v>69500</v>
      </c>
      <c r="I126" s="63"/>
      <c r="J126" s="32"/>
    </row>
    <row r="127" spans="1:10" x14ac:dyDescent="0.25">
      <c r="A127" s="60"/>
      <c r="B127" s="57"/>
      <c r="C127" s="37"/>
      <c r="D127" s="9" t="s">
        <v>3</v>
      </c>
      <c r="E127" s="26">
        <f t="shared" si="57"/>
        <v>209045600</v>
      </c>
      <c r="F127" s="20">
        <f t="shared" ref="F127:H129" si="59">F132</f>
        <v>68037700</v>
      </c>
      <c r="G127" s="20">
        <f t="shared" si="59"/>
        <v>70504000</v>
      </c>
      <c r="H127" s="20">
        <f t="shared" si="59"/>
        <v>70503900</v>
      </c>
      <c r="I127" s="63"/>
      <c r="J127" s="32"/>
    </row>
    <row r="128" spans="1:10" x14ac:dyDescent="0.25">
      <c r="A128" s="60"/>
      <c r="B128" s="57"/>
      <c r="C128" s="37"/>
      <c r="D128" s="9" t="s">
        <v>2</v>
      </c>
      <c r="E128" s="26">
        <f t="shared" si="57"/>
        <v>0</v>
      </c>
      <c r="F128" s="20">
        <f t="shared" si="59"/>
        <v>0</v>
      </c>
      <c r="G128" s="20">
        <f t="shared" si="59"/>
        <v>0</v>
      </c>
      <c r="H128" s="20">
        <f t="shared" si="59"/>
        <v>0</v>
      </c>
      <c r="I128" s="63"/>
      <c r="J128" s="32"/>
    </row>
    <row r="129" spans="1:10" x14ac:dyDescent="0.25">
      <c r="A129" s="61"/>
      <c r="B129" s="58"/>
      <c r="C129" s="37"/>
      <c r="D129" s="9" t="s">
        <v>5</v>
      </c>
      <c r="E129" s="26">
        <f t="shared" si="57"/>
        <v>0</v>
      </c>
      <c r="F129" s="20">
        <f t="shared" si="59"/>
        <v>0</v>
      </c>
      <c r="G129" s="20">
        <f t="shared" si="59"/>
        <v>0</v>
      </c>
      <c r="H129" s="20">
        <f t="shared" si="59"/>
        <v>0</v>
      </c>
      <c r="I129" s="64"/>
      <c r="J129" s="33"/>
    </row>
    <row r="130" spans="1:10" ht="19.5" customHeight="1" x14ac:dyDescent="0.25">
      <c r="A130" s="65" t="s">
        <v>112</v>
      </c>
      <c r="B130" s="47" t="s">
        <v>111</v>
      </c>
      <c r="C130" s="37" t="s">
        <v>7</v>
      </c>
      <c r="D130" s="9" t="s">
        <v>1</v>
      </c>
      <c r="E130" s="28">
        <f>SUM(F130:H130)</f>
        <v>209254100</v>
      </c>
      <c r="F130" s="29">
        <f>SUM(F131:F134)</f>
        <v>68107200</v>
      </c>
      <c r="G130" s="29">
        <f t="shared" ref="G130:H130" si="60">SUM(G131:G134)</f>
        <v>70573500</v>
      </c>
      <c r="H130" s="29">
        <f t="shared" si="60"/>
        <v>70573400</v>
      </c>
      <c r="I130" s="69" t="s">
        <v>82</v>
      </c>
      <c r="J130" s="53" t="s">
        <v>73</v>
      </c>
    </row>
    <row r="131" spans="1:10" ht="19.5" customHeight="1" x14ac:dyDescent="0.25">
      <c r="A131" s="66"/>
      <c r="B131" s="48"/>
      <c r="C131" s="37"/>
      <c r="D131" s="9" t="s">
        <v>4</v>
      </c>
      <c r="E131" s="28">
        <f t="shared" ref="E131:E134" si="61">SUM(F131:H131)</f>
        <v>208500</v>
      </c>
      <c r="F131" s="29">
        <f>F136+F141++F146+F151+F156</f>
        <v>69500</v>
      </c>
      <c r="G131" s="29">
        <f t="shared" ref="G131:H131" si="62">G136+G141++G146+G151+G156</f>
        <v>69500</v>
      </c>
      <c r="H131" s="29">
        <f t="shared" si="62"/>
        <v>69500</v>
      </c>
      <c r="I131" s="70"/>
      <c r="J131" s="54"/>
    </row>
    <row r="132" spans="1:10" ht="18" customHeight="1" x14ac:dyDescent="0.25">
      <c r="A132" s="66"/>
      <c r="B132" s="48"/>
      <c r="C132" s="37"/>
      <c r="D132" s="9" t="s">
        <v>3</v>
      </c>
      <c r="E132" s="28">
        <f t="shared" si="61"/>
        <v>209045600</v>
      </c>
      <c r="F132" s="29">
        <f t="shared" ref="F132:H134" si="63">F137+F142++F147+F152+F157</f>
        <v>68037700</v>
      </c>
      <c r="G132" s="29">
        <f t="shared" si="63"/>
        <v>70504000</v>
      </c>
      <c r="H132" s="29">
        <f t="shared" si="63"/>
        <v>70503900</v>
      </c>
      <c r="I132" s="70"/>
      <c r="J132" s="54"/>
    </row>
    <row r="133" spans="1:10" ht="16.5" customHeight="1" x14ac:dyDescent="0.25">
      <c r="A133" s="66"/>
      <c r="B133" s="48"/>
      <c r="C133" s="37"/>
      <c r="D133" s="9" t="s">
        <v>2</v>
      </c>
      <c r="E133" s="28">
        <f t="shared" si="61"/>
        <v>0</v>
      </c>
      <c r="F133" s="29">
        <f t="shared" si="63"/>
        <v>0</v>
      </c>
      <c r="G133" s="29">
        <f t="shared" si="63"/>
        <v>0</v>
      </c>
      <c r="H133" s="29">
        <f t="shared" si="63"/>
        <v>0</v>
      </c>
      <c r="I133" s="70"/>
      <c r="J133" s="54"/>
    </row>
    <row r="134" spans="1:10" ht="33.75" customHeight="1" x14ac:dyDescent="0.25">
      <c r="A134" s="67"/>
      <c r="B134" s="49"/>
      <c r="C134" s="37"/>
      <c r="D134" s="9" t="s">
        <v>5</v>
      </c>
      <c r="E134" s="28">
        <f t="shared" si="61"/>
        <v>0</v>
      </c>
      <c r="F134" s="29">
        <f t="shared" si="63"/>
        <v>0</v>
      </c>
      <c r="G134" s="29">
        <f t="shared" si="63"/>
        <v>0</v>
      </c>
      <c r="H134" s="29">
        <f t="shared" si="63"/>
        <v>0</v>
      </c>
      <c r="I134" s="71"/>
      <c r="J134" s="55"/>
    </row>
    <row r="135" spans="1:10" x14ac:dyDescent="0.25">
      <c r="A135" s="38" t="s">
        <v>113</v>
      </c>
      <c r="B135" s="41" t="s">
        <v>95</v>
      </c>
      <c r="C135" s="37" t="s">
        <v>7</v>
      </c>
      <c r="D135" s="9" t="s">
        <v>1</v>
      </c>
      <c r="E135" s="11">
        <f t="shared" ref="E135:E144" si="64">SUM(F135:H135)</f>
        <v>185459300</v>
      </c>
      <c r="F135" s="11">
        <f t="shared" ref="F135:H140" si="65">SUM(F136:F139)</f>
        <v>59923700</v>
      </c>
      <c r="G135" s="11">
        <f t="shared" si="65"/>
        <v>62767800</v>
      </c>
      <c r="H135" s="11">
        <f t="shared" si="65"/>
        <v>62767800</v>
      </c>
      <c r="I135" s="34" t="s">
        <v>69</v>
      </c>
      <c r="J135" s="31" t="s">
        <v>74</v>
      </c>
    </row>
    <row r="136" spans="1:10" x14ac:dyDescent="0.25">
      <c r="A136" s="39"/>
      <c r="B136" s="42"/>
      <c r="C136" s="37"/>
      <c r="D136" s="9" t="s">
        <v>4</v>
      </c>
      <c r="E136" s="11">
        <f t="shared" si="64"/>
        <v>0</v>
      </c>
      <c r="F136" s="12">
        <v>0</v>
      </c>
      <c r="G136" s="12">
        <v>0</v>
      </c>
      <c r="H136" s="12">
        <v>0</v>
      </c>
      <c r="I136" s="35"/>
      <c r="J136" s="32"/>
    </row>
    <row r="137" spans="1:10" x14ac:dyDescent="0.25">
      <c r="A137" s="39"/>
      <c r="B137" s="42"/>
      <c r="C137" s="37"/>
      <c r="D137" s="9" t="s">
        <v>3</v>
      </c>
      <c r="E137" s="11">
        <f t="shared" si="64"/>
        <v>185459300</v>
      </c>
      <c r="F137" s="12">
        <v>59923700</v>
      </c>
      <c r="G137" s="12">
        <v>62767800</v>
      </c>
      <c r="H137" s="12">
        <v>62767800</v>
      </c>
      <c r="I137" s="35"/>
      <c r="J137" s="32"/>
    </row>
    <row r="138" spans="1:10" x14ac:dyDescent="0.25">
      <c r="A138" s="39"/>
      <c r="B138" s="42"/>
      <c r="C138" s="37"/>
      <c r="D138" s="9" t="s">
        <v>2</v>
      </c>
      <c r="E138" s="11">
        <f t="shared" si="64"/>
        <v>0</v>
      </c>
      <c r="F138" s="12">
        <v>0</v>
      </c>
      <c r="G138" s="12">
        <v>0</v>
      </c>
      <c r="H138" s="12">
        <v>0</v>
      </c>
      <c r="I138" s="35"/>
      <c r="J138" s="32"/>
    </row>
    <row r="139" spans="1:10" ht="51" customHeight="1" x14ac:dyDescent="0.25">
      <c r="A139" s="40"/>
      <c r="B139" s="43"/>
      <c r="C139" s="37"/>
      <c r="D139" s="9" t="s">
        <v>5</v>
      </c>
      <c r="E139" s="11">
        <f t="shared" si="64"/>
        <v>0</v>
      </c>
      <c r="F139" s="12">
        <v>0</v>
      </c>
      <c r="G139" s="12">
        <v>0</v>
      </c>
      <c r="H139" s="12">
        <v>0</v>
      </c>
      <c r="I139" s="36"/>
      <c r="J139" s="33"/>
    </row>
    <row r="140" spans="1:10" ht="15.75" customHeight="1" x14ac:dyDescent="0.25">
      <c r="A140" s="38" t="s">
        <v>114</v>
      </c>
      <c r="B140" s="41" t="s">
        <v>96</v>
      </c>
      <c r="C140" s="37" t="s">
        <v>7</v>
      </c>
      <c r="D140" s="9" t="s">
        <v>1</v>
      </c>
      <c r="E140" s="11">
        <f t="shared" si="64"/>
        <v>14828500</v>
      </c>
      <c r="F140" s="11">
        <f t="shared" si="65"/>
        <v>5194700</v>
      </c>
      <c r="G140" s="11">
        <f t="shared" si="65"/>
        <v>4816900</v>
      </c>
      <c r="H140" s="11">
        <f t="shared" si="65"/>
        <v>4816900</v>
      </c>
      <c r="I140" s="34" t="s">
        <v>70</v>
      </c>
      <c r="J140" s="31" t="s">
        <v>90</v>
      </c>
    </row>
    <row r="141" spans="1:10" x14ac:dyDescent="0.25">
      <c r="A141" s="39"/>
      <c r="B141" s="42"/>
      <c r="C141" s="37"/>
      <c r="D141" s="9" t="s">
        <v>4</v>
      </c>
      <c r="E141" s="11">
        <f t="shared" si="64"/>
        <v>0</v>
      </c>
      <c r="F141" s="12">
        <v>0</v>
      </c>
      <c r="G141" s="12">
        <v>0</v>
      </c>
      <c r="H141" s="12">
        <v>0</v>
      </c>
      <c r="I141" s="35"/>
      <c r="J141" s="32"/>
    </row>
    <row r="142" spans="1:10" x14ac:dyDescent="0.25">
      <c r="A142" s="39"/>
      <c r="B142" s="42"/>
      <c r="C142" s="37"/>
      <c r="D142" s="9" t="s">
        <v>3</v>
      </c>
      <c r="E142" s="11">
        <f t="shared" si="64"/>
        <v>14828500</v>
      </c>
      <c r="F142" s="12">
        <v>5194700</v>
      </c>
      <c r="G142" s="12">
        <v>4816900</v>
      </c>
      <c r="H142" s="12">
        <v>4816900</v>
      </c>
      <c r="I142" s="35"/>
      <c r="J142" s="32"/>
    </row>
    <row r="143" spans="1:10" x14ac:dyDescent="0.25">
      <c r="A143" s="39"/>
      <c r="B143" s="42"/>
      <c r="C143" s="37"/>
      <c r="D143" s="9" t="s">
        <v>2</v>
      </c>
      <c r="E143" s="11">
        <f t="shared" si="64"/>
        <v>0</v>
      </c>
      <c r="F143" s="12">
        <v>0</v>
      </c>
      <c r="G143" s="12">
        <v>0</v>
      </c>
      <c r="H143" s="12">
        <v>0</v>
      </c>
      <c r="I143" s="35"/>
      <c r="J143" s="32"/>
    </row>
    <row r="144" spans="1:10" ht="15.75" customHeight="1" x14ac:dyDescent="0.25">
      <c r="A144" s="40"/>
      <c r="B144" s="43"/>
      <c r="C144" s="37"/>
      <c r="D144" s="9" t="s">
        <v>5</v>
      </c>
      <c r="E144" s="11">
        <f t="shared" si="64"/>
        <v>0</v>
      </c>
      <c r="F144" s="12">
        <v>0</v>
      </c>
      <c r="G144" s="12">
        <v>0</v>
      </c>
      <c r="H144" s="12">
        <v>0</v>
      </c>
      <c r="I144" s="36"/>
      <c r="J144" s="33"/>
    </row>
    <row r="145" spans="1:10" ht="15.75" customHeight="1" x14ac:dyDescent="0.25">
      <c r="A145" s="38" t="s">
        <v>115</v>
      </c>
      <c r="B145" s="41" t="s">
        <v>92</v>
      </c>
      <c r="C145" s="37" t="s">
        <v>7</v>
      </c>
      <c r="D145" s="9" t="s">
        <v>1</v>
      </c>
      <c r="E145" s="11">
        <f t="shared" ref="E145:E159" si="66">SUM(F145:H145)</f>
        <v>5112600</v>
      </c>
      <c r="F145" s="11">
        <f t="shared" ref="F145:H145" si="67">SUM(F146:F149)</f>
        <v>1704200</v>
      </c>
      <c r="G145" s="11">
        <f t="shared" si="67"/>
        <v>1704200</v>
      </c>
      <c r="H145" s="11">
        <f t="shared" si="67"/>
        <v>1704200</v>
      </c>
      <c r="I145" s="44" t="s">
        <v>71</v>
      </c>
      <c r="J145" s="31" t="s">
        <v>77</v>
      </c>
    </row>
    <row r="146" spans="1:10" x14ac:dyDescent="0.25">
      <c r="A146" s="39"/>
      <c r="B146" s="42"/>
      <c r="C146" s="37"/>
      <c r="D146" s="9" t="s">
        <v>4</v>
      </c>
      <c r="E146" s="11">
        <f t="shared" si="66"/>
        <v>0</v>
      </c>
      <c r="F146" s="12">
        <v>0</v>
      </c>
      <c r="G146" s="12">
        <v>0</v>
      </c>
      <c r="H146" s="12">
        <v>0</v>
      </c>
      <c r="I146" s="45"/>
      <c r="J146" s="32"/>
    </row>
    <row r="147" spans="1:10" x14ac:dyDescent="0.25">
      <c r="A147" s="39"/>
      <c r="B147" s="42"/>
      <c r="C147" s="37"/>
      <c r="D147" s="9" t="s">
        <v>3</v>
      </c>
      <c r="E147" s="11">
        <f t="shared" si="66"/>
        <v>5112600</v>
      </c>
      <c r="F147" s="12">
        <v>1704200</v>
      </c>
      <c r="G147" s="12">
        <v>1704200</v>
      </c>
      <c r="H147" s="12">
        <v>1704200</v>
      </c>
      <c r="I147" s="45"/>
      <c r="J147" s="32"/>
    </row>
    <row r="148" spans="1:10" x14ac:dyDescent="0.25">
      <c r="A148" s="39"/>
      <c r="B148" s="42"/>
      <c r="C148" s="37"/>
      <c r="D148" s="9" t="s">
        <v>2</v>
      </c>
      <c r="E148" s="11">
        <f t="shared" si="66"/>
        <v>0</v>
      </c>
      <c r="F148" s="12">
        <v>0</v>
      </c>
      <c r="G148" s="12">
        <v>0</v>
      </c>
      <c r="H148" s="12">
        <v>0</v>
      </c>
      <c r="I148" s="45"/>
      <c r="J148" s="32"/>
    </row>
    <row r="149" spans="1:10" ht="39" customHeight="1" x14ac:dyDescent="0.25">
      <c r="A149" s="40"/>
      <c r="B149" s="43"/>
      <c r="C149" s="37"/>
      <c r="D149" s="9" t="s">
        <v>5</v>
      </c>
      <c r="E149" s="11">
        <f t="shared" si="66"/>
        <v>0</v>
      </c>
      <c r="F149" s="12">
        <v>0</v>
      </c>
      <c r="G149" s="12">
        <v>0</v>
      </c>
      <c r="H149" s="12">
        <v>0</v>
      </c>
      <c r="I149" s="46"/>
      <c r="J149" s="33"/>
    </row>
    <row r="150" spans="1:10" x14ac:dyDescent="0.25">
      <c r="A150" s="38" t="s">
        <v>116</v>
      </c>
      <c r="B150" s="41" t="s">
        <v>93</v>
      </c>
      <c r="C150" s="37" t="s">
        <v>7</v>
      </c>
      <c r="D150" s="9" t="s">
        <v>1</v>
      </c>
      <c r="E150" s="11">
        <f t="shared" si="66"/>
        <v>3645200</v>
      </c>
      <c r="F150" s="11">
        <f t="shared" ref="F150:H150" si="68">SUM(F151:F154)</f>
        <v>1215100</v>
      </c>
      <c r="G150" s="11">
        <f t="shared" si="68"/>
        <v>1215100</v>
      </c>
      <c r="H150" s="11">
        <f t="shared" si="68"/>
        <v>1215000</v>
      </c>
      <c r="I150" s="44" t="s">
        <v>72</v>
      </c>
      <c r="J150" s="31" t="s">
        <v>74</v>
      </c>
    </row>
    <row r="151" spans="1:10" x14ac:dyDescent="0.25">
      <c r="A151" s="39"/>
      <c r="B151" s="42"/>
      <c r="C151" s="37"/>
      <c r="D151" s="9" t="s">
        <v>4</v>
      </c>
      <c r="E151" s="11">
        <f t="shared" si="66"/>
        <v>0</v>
      </c>
      <c r="F151" s="12">
        <v>0</v>
      </c>
      <c r="G151" s="12">
        <v>0</v>
      </c>
      <c r="H151" s="12">
        <v>0</v>
      </c>
      <c r="I151" s="45"/>
      <c r="J151" s="32"/>
    </row>
    <row r="152" spans="1:10" x14ac:dyDescent="0.25">
      <c r="A152" s="39"/>
      <c r="B152" s="42"/>
      <c r="C152" s="37"/>
      <c r="D152" s="9" t="s">
        <v>3</v>
      </c>
      <c r="E152" s="11">
        <f t="shared" si="66"/>
        <v>3645200</v>
      </c>
      <c r="F152" s="12">
        <v>1215100</v>
      </c>
      <c r="G152" s="12">
        <v>1215100</v>
      </c>
      <c r="H152" s="12">
        <v>1215000</v>
      </c>
      <c r="I152" s="45"/>
      <c r="J152" s="32"/>
    </row>
    <row r="153" spans="1:10" x14ac:dyDescent="0.25">
      <c r="A153" s="39"/>
      <c r="B153" s="42"/>
      <c r="C153" s="37"/>
      <c r="D153" s="9" t="s">
        <v>2</v>
      </c>
      <c r="E153" s="11">
        <f t="shared" si="66"/>
        <v>0</v>
      </c>
      <c r="F153" s="12">
        <v>0</v>
      </c>
      <c r="G153" s="12">
        <v>0</v>
      </c>
      <c r="H153" s="12">
        <v>0</v>
      </c>
      <c r="I153" s="45"/>
      <c r="J153" s="32"/>
    </row>
    <row r="154" spans="1:10" ht="92.25" customHeight="1" x14ac:dyDescent="0.25">
      <c r="A154" s="40"/>
      <c r="B154" s="43"/>
      <c r="C154" s="37"/>
      <c r="D154" s="9" t="s">
        <v>5</v>
      </c>
      <c r="E154" s="11">
        <f t="shared" si="66"/>
        <v>0</v>
      </c>
      <c r="F154" s="12">
        <v>0</v>
      </c>
      <c r="G154" s="12">
        <v>0</v>
      </c>
      <c r="H154" s="12">
        <v>0</v>
      </c>
      <c r="I154" s="46"/>
      <c r="J154" s="33"/>
    </row>
    <row r="155" spans="1:10" ht="15.75" customHeight="1" x14ac:dyDescent="0.25">
      <c r="A155" s="38" t="s">
        <v>117</v>
      </c>
      <c r="B155" s="50" t="s">
        <v>94</v>
      </c>
      <c r="C155" s="37" t="s">
        <v>7</v>
      </c>
      <c r="D155" s="9" t="s">
        <v>1</v>
      </c>
      <c r="E155" s="11">
        <f t="shared" si="66"/>
        <v>208500</v>
      </c>
      <c r="F155" s="11">
        <f t="shared" ref="F155:H155" si="69">SUM(F156:F159)</f>
        <v>69500</v>
      </c>
      <c r="G155" s="11">
        <f t="shared" si="69"/>
        <v>69500</v>
      </c>
      <c r="H155" s="11">
        <f t="shared" si="69"/>
        <v>69500</v>
      </c>
      <c r="I155" s="34" t="s">
        <v>75</v>
      </c>
      <c r="J155" s="31" t="s">
        <v>76</v>
      </c>
    </row>
    <row r="156" spans="1:10" ht="15" customHeight="1" x14ac:dyDescent="0.25">
      <c r="A156" s="39"/>
      <c r="B156" s="51"/>
      <c r="C156" s="37"/>
      <c r="D156" s="9" t="s">
        <v>4</v>
      </c>
      <c r="E156" s="11">
        <f t="shared" si="66"/>
        <v>208500</v>
      </c>
      <c r="F156" s="12">
        <v>69500</v>
      </c>
      <c r="G156" s="12">
        <v>69500</v>
      </c>
      <c r="H156" s="12">
        <v>69500</v>
      </c>
      <c r="I156" s="35"/>
      <c r="J156" s="32"/>
    </row>
    <row r="157" spans="1:10" ht="13.5" customHeight="1" x14ac:dyDescent="0.25">
      <c r="A157" s="39"/>
      <c r="B157" s="51"/>
      <c r="C157" s="37"/>
      <c r="D157" s="9" t="s">
        <v>3</v>
      </c>
      <c r="E157" s="11">
        <f t="shared" si="66"/>
        <v>0</v>
      </c>
      <c r="F157" s="12">
        <v>0</v>
      </c>
      <c r="G157" s="12">
        <v>0</v>
      </c>
      <c r="H157" s="12">
        <v>0</v>
      </c>
      <c r="I157" s="35"/>
      <c r="J157" s="32"/>
    </row>
    <row r="158" spans="1:10" ht="16.5" customHeight="1" x14ac:dyDescent="0.25">
      <c r="A158" s="39"/>
      <c r="B158" s="51"/>
      <c r="C158" s="37"/>
      <c r="D158" s="9" t="s">
        <v>2</v>
      </c>
      <c r="E158" s="11">
        <f t="shared" si="66"/>
        <v>0</v>
      </c>
      <c r="F158" s="12">
        <v>0</v>
      </c>
      <c r="G158" s="12">
        <v>0</v>
      </c>
      <c r="H158" s="12">
        <v>0</v>
      </c>
      <c r="I158" s="35"/>
      <c r="J158" s="32"/>
    </row>
    <row r="159" spans="1:10" ht="15.75" customHeight="1" x14ac:dyDescent="0.25">
      <c r="A159" s="40"/>
      <c r="B159" s="52"/>
      <c r="C159" s="37"/>
      <c r="D159" s="9" t="s">
        <v>5</v>
      </c>
      <c r="E159" s="11">
        <f t="shared" si="66"/>
        <v>0</v>
      </c>
      <c r="F159" s="12">
        <v>0</v>
      </c>
      <c r="G159" s="12">
        <v>0</v>
      </c>
      <c r="H159" s="12">
        <v>0</v>
      </c>
      <c r="I159" s="36"/>
      <c r="J159" s="33"/>
    </row>
    <row r="160" spans="1:10" x14ac:dyDescent="0.25">
      <c r="A160" s="14"/>
      <c r="B160" s="15"/>
      <c r="C160" s="14"/>
      <c r="D160" s="14"/>
      <c r="E160" s="16"/>
      <c r="F160" s="14"/>
      <c r="G160" s="14"/>
      <c r="H160" s="14"/>
      <c r="I160" s="14"/>
      <c r="J160" s="14"/>
    </row>
    <row r="161" spans="1:10" x14ac:dyDescent="0.25">
      <c r="A161" s="14"/>
      <c r="B161" s="15"/>
      <c r="C161" s="14"/>
      <c r="D161" s="14"/>
      <c r="E161" s="17"/>
      <c r="F161" s="17"/>
      <c r="G161" s="17"/>
      <c r="H161" s="17"/>
      <c r="I161" s="14"/>
      <c r="J161" s="14"/>
    </row>
    <row r="162" spans="1:10" x14ac:dyDescent="0.25">
      <c r="A162" s="14"/>
      <c r="B162" s="15"/>
      <c r="C162" s="14"/>
      <c r="D162" s="14"/>
      <c r="E162" s="14"/>
      <c r="F162" s="14"/>
      <c r="G162" s="14"/>
      <c r="H162" s="14"/>
      <c r="I162" s="14"/>
      <c r="J162" s="14"/>
    </row>
    <row r="163" spans="1:10" x14ac:dyDescent="0.25">
      <c r="A163" s="14"/>
      <c r="B163" s="15"/>
      <c r="C163" s="14"/>
      <c r="D163" s="14"/>
      <c r="E163" s="14"/>
      <c r="F163" s="14"/>
      <c r="G163" s="14"/>
      <c r="H163" s="14"/>
      <c r="I163" s="14"/>
      <c r="J163" s="14"/>
    </row>
    <row r="164" spans="1:10" x14ac:dyDescent="0.25">
      <c r="E164" s="1"/>
      <c r="I164" s="14"/>
      <c r="J164" s="14"/>
    </row>
    <row r="165" spans="1:10" x14ac:dyDescent="0.25">
      <c r="E165" s="3"/>
      <c r="F165" s="3"/>
      <c r="G165" s="3"/>
      <c r="H165" s="3"/>
      <c r="I165" s="14"/>
      <c r="J165" s="14"/>
    </row>
    <row r="167" spans="1:10" x14ac:dyDescent="0.25">
      <c r="F167" s="3"/>
    </row>
  </sheetData>
  <mergeCells count="162">
    <mergeCell ref="I155:I159"/>
    <mergeCell ref="J155:J159"/>
    <mergeCell ref="J75:J79"/>
    <mergeCell ref="C130:C134"/>
    <mergeCell ref="B15:B19"/>
    <mergeCell ref="A15:A19"/>
    <mergeCell ref="C15:C19"/>
    <mergeCell ref="I15:I19"/>
    <mergeCell ref="J15:J19"/>
    <mergeCell ref="A115:A119"/>
    <mergeCell ref="B115:B119"/>
    <mergeCell ref="C115:C119"/>
    <mergeCell ref="J115:J119"/>
    <mergeCell ref="J100:J104"/>
    <mergeCell ref="B60:B64"/>
    <mergeCell ref="C60:C64"/>
    <mergeCell ref="J60:J64"/>
    <mergeCell ref="A60:A64"/>
    <mergeCell ref="J105:J109"/>
    <mergeCell ref="A105:A109"/>
    <mergeCell ref="B105:B109"/>
    <mergeCell ref="C105:C109"/>
    <mergeCell ref="I50:I54"/>
    <mergeCell ref="J50:J54"/>
    <mergeCell ref="B140:B144"/>
    <mergeCell ref="J140:J144"/>
    <mergeCell ref="J110:J114"/>
    <mergeCell ref="A55:A59"/>
    <mergeCell ref="B55:B59"/>
    <mergeCell ref="C55:C59"/>
    <mergeCell ref="J55:J59"/>
    <mergeCell ref="A130:A134"/>
    <mergeCell ref="I130:I134"/>
    <mergeCell ref="A135:A139"/>
    <mergeCell ref="B135:B139"/>
    <mergeCell ref="B110:B114"/>
    <mergeCell ref="A110:A114"/>
    <mergeCell ref="C110:C114"/>
    <mergeCell ref="I110:I114"/>
    <mergeCell ref="I105:I109"/>
    <mergeCell ref="C135:C139"/>
    <mergeCell ref="C140:C144"/>
    <mergeCell ref="A140:A144"/>
    <mergeCell ref="I115:I119"/>
    <mergeCell ref="J125:J129"/>
    <mergeCell ref="J90:J94"/>
    <mergeCell ref="A70:A74"/>
    <mergeCell ref="B70:B74"/>
    <mergeCell ref="C70:C74"/>
    <mergeCell ref="J70:J74"/>
    <mergeCell ref="J80:J84"/>
    <mergeCell ref="A85:A89"/>
    <mergeCell ref="B85:B89"/>
    <mergeCell ref="C85:C89"/>
    <mergeCell ref="J85:J89"/>
    <mergeCell ref="A80:A84"/>
    <mergeCell ref="B80:B84"/>
    <mergeCell ref="C80:C84"/>
    <mergeCell ref="I80:I84"/>
    <mergeCell ref="I75:I79"/>
    <mergeCell ref="A95:A99"/>
    <mergeCell ref="B95:B99"/>
    <mergeCell ref="C95:C99"/>
    <mergeCell ref="I95:I99"/>
    <mergeCell ref="C75:C79"/>
    <mergeCell ref="I120:I124"/>
    <mergeCell ref="B40:B44"/>
    <mergeCell ref="C40:C44"/>
    <mergeCell ref="A65:A69"/>
    <mergeCell ref="B65:B69"/>
    <mergeCell ref="A90:A94"/>
    <mergeCell ref="B90:B94"/>
    <mergeCell ref="C90:C94"/>
    <mergeCell ref="C65:C69"/>
    <mergeCell ref="I60:I64"/>
    <mergeCell ref="A50:A54"/>
    <mergeCell ref="B50:B54"/>
    <mergeCell ref="C50:C54"/>
    <mergeCell ref="I65:I69"/>
    <mergeCell ref="A120:A124"/>
    <mergeCell ref="B120:B124"/>
    <mergeCell ref="C120:C124"/>
    <mergeCell ref="I70:I74"/>
    <mergeCell ref="I90:I94"/>
    <mergeCell ref="J3:J4"/>
    <mergeCell ref="A2:J2"/>
    <mergeCell ref="A3:A4"/>
    <mergeCell ref="B3:B4"/>
    <mergeCell ref="C3:C4"/>
    <mergeCell ref="D3:H3"/>
    <mergeCell ref="I3:I4"/>
    <mergeCell ref="C5:C9"/>
    <mergeCell ref="B5:B9"/>
    <mergeCell ref="A5:A9"/>
    <mergeCell ref="I5:I9"/>
    <mergeCell ref="J5:J9"/>
    <mergeCell ref="C10:C14"/>
    <mergeCell ref="I10:I14"/>
    <mergeCell ref="J10:J14"/>
    <mergeCell ref="B10:B14"/>
    <mergeCell ref="A10:A14"/>
    <mergeCell ref="J25:J29"/>
    <mergeCell ref="A30:A34"/>
    <mergeCell ref="J40:J44"/>
    <mergeCell ref="J45:J49"/>
    <mergeCell ref="J20:J24"/>
    <mergeCell ref="B35:B39"/>
    <mergeCell ref="C35:C39"/>
    <mergeCell ref="A40:A44"/>
    <mergeCell ref="A35:A39"/>
    <mergeCell ref="I35:I39"/>
    <mergeCell ref="I40:I44"/>
    <mergeCell ref="B45:B49"/>
    <mergeCell ref="A45:A49"/>
    <mergeCell ref="A100:A104"/>
    <mergeCell ref="C100:C104"/>
    <mergeCell ref="B100:B104"/>
    <mergeCell ref="I100:I104"/>
    <mergeCell ref="I20:I24"/>
    <mergeCell ref="I55:I59"/>
    <mergeCell ref="J65:J69"/>
    <mergeCell ref="B30:B34"/>
    <mergeCell ref="C30:C34"/>
    <mergeCell ref="J30:J34"/>
    <mergeCell ref="J35:J39"/>
    <mergeCell ref="A20:A24"/>
    <mergeCell ref="B20:B24"/>
    <mergeCell ref="C20:C24"/>
    <mergeCell ref="I85:I89"/>
    <mergeCell ref="A75:A79"/>
    <mergeCell ref="B75:B79"/>
    <mergeCell ref="B25:B29"/>
    <mergeCell ref="A25:A29"/>
    <mergeCell ref="C25:C29"/>
    <mergeCell ref="I25:I29"/>
    <mergeCell ref="I30:I34"/>
    <mergeCell ref="C45:C49"/>
    <mergeCell ref="I45:I49"/>
    <mergeCell ref="J95:J99"/>
    <mergeCell ref="I140:I144"/>
    <mergeCell ref="C155:C159"/>
    <mergeCell ref="A145:A149"/>
    <mergeCell ref="B145:B149"/>
    <mergeCell ref="A150:A154"/>
    <mergeCell ref="B150:B154"/>
    <mergeCell ref="C145:C149"/>
    <mergeCell ref="C150:C154"/>
    <mergeCell ref="I145:I149"/>
    <mergeCell ref="I150:I154"/>
    <mergeCell ref="B130:B134"/>
    <mergeCell ref="A155:A159"/>
    <mergeCell ref="B155:B159"/>
    <mergeCell ref="J120:J124"/>
    <mergeCell ref="J130:J134"/>
    <mergeCell ref="J145:J149"/>
    <mergeCell ref="J150:J154"/>
    <mergeCell ref="I135:I139"/>
    <mergeCell ref="J135:J139"/>
    <mergeCell ref="B125:B129"/>
    <mergeCell ref="A125:A129"/>
    <mergeCell ref="C125:C129"/>
    <mergeCell ref="I125:I129"/>
  </mergeCells>
  <pageMargins left="0.19685039370078741" right="0.11811023622047245" top="0.55118110236220474" bottom="0.15748031496062992" header="0.31496062992125984" footer="0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Образование</vt:lpstr>
      <vt:lpstr>Образование!Заголовки_для_печати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2025-10-27T11:16:26Z</dcterms:modified>
</cp:coreProperties>
</file>