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лан реализации" sheetId="2" r:id="rId1"/>
  </sheets>
  <definedNames>
    <definedName name="_xlnm.Print_Titles" localSheetId="0">'План реализации'!$3:$4</definedName>
  </definedNames>
  <calcPr calcId="162913"/>
</workbook>
</file>

<file path=xl/calcChain.xml><?xml version="1.0" encoding="utf-8"?>
<calcChain xmlns="http://schemas.openxmlformats.org/spreadsheetml/2006/main">
  <c r="I14" i="2" l="1"/>
  <c r="H14" i="2"/>
  <c r="I13" i="2"/>
  <c r="H13" i="2"/>
  <c r="I12" i="2"/>
  <c r="H12" i="2"/>
  <c r="I11" i="2"/>
  <c r="H11" i="2"/>
  <c r="G14" i="2"/>
  <c r="G13" i="2"/>
  <c r="G12" i="2"/>
  <c r="G11" i="2"/>
  <c r="I35" i="2" l="1"/>
  <c r="H35" i="2"/>
  <c r="G35" i="2"/>
  <c r="I21" i="2"/>
  <c r="I16" i="2"/>
  <c r="H21" i="2"/>
  <c r="H16" i="2"/>
  <c r="G39" i="2"/>
  <c r="G38" i="2"/>
  <c r="G37" i="2"/>
  <c r="I39" i="2"/>
  <c r="H39" i="2"/>
  <c r="I38" i="2"/>
  <c r="H38" i="2"/>
  <c r="I37" i="2"/>
  <c r="H37" i="2"/>
  <c r="I36" i="2"/>
  <c r="H36" i="2"/>
  <c r="G36" i="2"/>
  <c r="G21" i="2"/>
  <c r="F49" i="2"/>
  <c r="F48" i="2"/>
  <c r="F47" i="2"/>
  <c r="F46" i="2"/>
  <c r="I45" i="2"/>
  <c r="H45" i="2"/>
  <c r="G45" i="2"/>
  <c r="F45" i="2"/>
  <c r="G16" i="2"/>
  <c r="F34" i="2" l="1"/>
  <c r="F33" i="2"/>
  <c r="F32" i="2"/>
  <c r="F43" i="2"/>
  <c r="F42" i="2"/>
  <c r="F41" i="2"/>
  <c r="I40" i="2"/>
  <c r="G40" i="2"/>
  <c r="F40" i="2" s="1"/>
  <c r="H40" i="2"/>
  <c r="F44" i="2" l="1"/>
  <c r="F39" i="2"/>
  <c r="I6" i="2"/>
  <c r="H6" i="2"/>
  <c r="G6" i="2"/>
  <c r="F36" i="2" l="1"/>
  <c r="F38" i="2"/>
  <c r="F35" i="2"/>
  <c r="F37" i="2"/>
  <c r="F31" i="2"/>
  <c r="F6" i="2"/>
  <c r="F14" i="2" l="1"/>
  <c r="F12" i="2"/>
  <c r="F11" i="2"/>
  <c r="F19" i="2"/>
  <c r="F18" i="2"/>
  <c r="F17" i="2"/>
  <c r="F16" i="2"/>
  <c r="F24" i="2"/>
  <c r="F23" i="2"/>
  <c r="F22" i="2"/>
  <c r="F21" i="2"/>
  <c r="I20" i="2"/>
  <c r="H20" i="2"/>
  <c r="G20" i="2"/>
  <c r="I15" i="2"/>
  <c r="H15" i="2"/>
  <c r="I30" i="2"/>
  <c r="H30" i="2"/>
  <c r="G26" i="2"/>
  <c r="H26" i="2"/>
  <c r="I26" i="2"/>
  <c r="F26" i="2" l="1"/>
  <c r="F20" i="2"/>
  <c r="G29" i="2"/>
  <c r="G28" i="2"/>
  <c r="G27" i="2"/>
  <c r="I29" i="2"/>
  <c r="H29" i="2"/>
  <c r="I28" i="2"/>
  <c r="H28" i="2"/>
  <c r="I27" i="2"/>
  <c r="H27" i="2"/>
  <c r="G8" i="2" l="1"/>
  <c r="G10" i="2"/>
  <c r="F13" i="2"/>
  <c r="F8" i="2" s="1"/>
  <c r="I25" i="2"/>
  <c r="I7" i="2"/>
  <c r="H8" i="2"/>
  <c r="H10" i="2"/>
  <c r="I8" i="2"/>
  <c r="I10" i="2"/>
  <c r="H25" i="2"/>
  <c r="H7" i="2"/>
  <c r="G25" i="2"/>
  <c r="F25" i="2" s="1"/>
  <c r="G7" i="2"/>
  <c r="G5" i="2" s="1"/>
  <c r="F29" i="2"/>
  <c r="F27" i="2"/>
  <c r="F28" i="2"/>
  <c r="F7" i="2"/>
  <c r="H5" i="2" l="1"/>
  <c r="I5" i="2"/>
  <c r="F5" i="2" s="1"/>
  <c r="F10" i="2"/>
  <c r="G30" i="2"/>
  <c r="F30" i="2" s="1"/>
  <c r="G15" i="2" l="1"/>
  <c r="F15" i="2" s="1"/>
</calcChain>
</file>

<file path=xl/sharedStrings.xml><?xml version="1.0" encoding="utf-8"?>
<sst xmlns="http://schemas.openxmlformats.org/spreadsheetml/2006/main" count="100" uniqueCount="45">
  <si>
    <t>№ п/п</t>
  </si>
  <si>
    <t>Всего</t>
  </si>
  <si>
    <t>ФБ</t>
  </si>
  <si>
    <t>ОБ</t>
  </si>
  <si>
    <t>МБ</t>
  </si>
  <si>
    <t>ВБС</t>
  </si>
  <si>
    <t>1.1.</t>
  </si>
  <si>
    <t>1.2.</t>
  </si>
  <si>
    <t>Годы выполнения</t>
  </si>
  <si>
    <t>по годам</t>
  </si>
  <si>
    <t>-</t>
  </si>
  <si>
    <r>
      <t>Муниципальная программа</t>
    </r>
    <r>
      <rPr>
        <b/>
        <u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"Физическая культура и спорт"</t>
    </r>
  </si>
  <si>
    <t>2.1.</t>
  </si>
  <si>
    <t>Мероприятие "Развитие спортивной инфраструктуры Печенгского муниципального округа"</t>
  </si>
  <si>
    <t>Мероприятие "Организация и проведение соревнований, спортивно-массовых мероприятий, обеспечение участия спортсменов Печегского муниципального округа в областных, общероссийских и международных соревнованиях"</t>
  </si>
  <si>
    <t>Связь комплексов процессных и(или) проектных мероприятий с показателями направлений (подпрограмм), ожидаемые результаты реализации (краткая характеристика) мероприятий</t>
  </si>
  <si>
    <t>Соисполнители, участники</t>
  </si>
  <si>
    <t>Проведение текущих ремонтов,  повышение материально-технического оснащения МБУ ДО "ДЮСШ"</t>
  </si>
  <si>
    <t>Приобщение к здоровому образу жизни населения Печенгского муниципального округа.   Проведение соревнований, спортивно-массовых мероприятий, обеспечение участия спортсменов Печенгского муниципального округа в областных, общероссийских и международных соревнрваниях</t>
  </si>
  <si>
    <t>Обеспечение оказания услуг МБУ ДО "ДЮСШ"</t>
  </si>
  <si>
    <r>
      <t xml:space="preserve">Муниципальная программа, направление (подпрограмма), </t>
    </r>
    <r>
      <rPr>
        <b/>
        <sz val="10"/>
        <rFont val="Times New Roman"/>
        <family val="1"/>
        <charset val="204"/>
      </rPr>
      <t>комплексы процессных и (или) проектных мероприятий, мероприятие</t>
    </r>
  </si>
  <si>
    <t>Объем и источники финансирования (рублей)</t>
  </si>
  <si>
    <t>Отдел КСиМП,                           Отдел образования, Муниципальное бюджетное учреждение дополнительного образования "Детско-юношеская спортивная школа" (далее - МБУ ДО "ДЮСШ")</t>
  </si>
  <si>
    <r>
      <t>Мероприятие "</t>
    </r>
    <r>
      <rPr>
        <sz val="10"/>
        <rFont val="Times New Roman"/>
        <family val="1"/>
        <charset val="204"/>
      </rPr>
      <t>Обеспечение дополнительного образования детей и взрослых в сфере физической культуры и спорта, обеспечение доступа к объектам спорта"</t>
    </r>
  </si>
  <si>
    <r>
      <t>Проект Плана реализации муниципальной программы Печенгского муниципального округа "Физическая культура и спорт"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на 2027-2029 годы</t>
    </r>
  </si>
  <si>
    <t>№ структурного элемента</t>
  </si>
  <si>
    <t>2027-2029</t>
  </si>
  <si>
    <r>
      <rPr>
        <b/>
        <u/>
        <sz val="11"/>
        <rFont val="Times New Roman"/>
        <family val="1"/>
        <charset val="204"/>
      </rPr>
      <t>Комплекс процессных мероприятий 2.</t>
    </r>
    <r>
      <rPr>
        <b/>
        <sz val="11"/>
        <rFont val="Times New Roman"/>
        <family val="1"/>
        <charset val="204"/>
      </rPr>
      <t xml:space="preserve"> "</t>
    </r>
    <r>
      <rPr>
        <sz val="11"/>
        <rFont val="Times New Roman"/>
        <family val="1"/>
        <charset val="204"/>
      </rPr>
      <t>Развитие физической культуры и массового спорта"</t>
    </r>
  </si>
  <si>
    <r>
      <rPr>
        <b/>
        <u/>
        <sz val="11"/>
        <rFont val="Times New Roman"/>
        <family val="1"/>
        <charset val="204"/>
      </rPr>
      <t>Комплекс процессных мероприятий 1.</t>
    </r>
    <r>
      <rPr>
        <sz val="11"/>
        <rFont val="Times New Roman"/>
        <family val="1"/>
        <charset val="204"/>
      </rPr>
      <t xml:space="preserve"> "Привлечение населения Печенгского муниципального округа к систематическим занятиям физической культурой и спортом"</t>
    </r>
  </si>
  <si>
    <t>3.1.</t>
  </si>
  <si>
    <r>
      <rPr>
        <b/>
        <u/>
        <sz val="11"/>
        <rFont val="Times New Roman"/>
        <family val="1"/>
        <charset val="204"/>
      </rPr>
      <t xml:space="preserve">Комплекс проектных мероприятий 3. </t>
    </r>
    <r>
      <rPr>
        <sz val="11"/>
        <rFont val="Times New Roman"/>
        <family val="1"/>
        <charset val="204"/>
      </rPr>
      <t>"Реализация мероприятий по строительству, реконструкции, модернизации и приобретению спортивных объектов Печенгского округа"</t>
    </r>
  </si>
  <si>
    <t>Мероприятие "Разработка проектной документации и строительство физкультурно-оздоровительного комплекса в пгт. Печенга"</t>
  </si>
  <si>
    <t xml:space="preserve">Отдел КСиМП                                                     </t>
  </si>
  <si>
    <t xml:space="preserve">0.1. Число посещений МБУ ДО "ДЮСШ"                                                                                                                                                                                                                                                                                                                   0.2. Количество занимающихся физкультурой и спортом в МБУ ДО "ДЮСШ"
0.4. Количество соревнований (муниципальных, областных, общероссийских, международных), спортивно-массовых мероприятий, в которых обеспечено участие спортсменов Печенгского муниципального округа
                                        </t>
  </si>
  <si>
    <t>0.5. Количество спортивных объектов в отношении которых разработана проектная документация и осуществлено строительство</t>
  </si>
  <si>
    <t>3.2.</t>
  </si>
  <si>
    <t>Выполнение работ по разработке проектной документации и строительство физкультурно-оздоровительного комплекса в пгт. Печенга</t>
  </si>
  <si>
    <t>Отдел КСиМП,                                                       Отдел образования,                                       МБУ ДО "ДЮСШ"</t>
  </si>
  <si>
    <t>МБУ ДО "ДЮСШ"</t>
  </si>
  <si>
    <t>Отдел КСиМП,                                         Отдел образования,                                     МБУ ДО "ДЮСШ"</t>
  </si>
  <si>
    <t xml:space="preserve">0.1. Число посещений МБУ ДО "ДЮСШ"                                                                                                                                                                                                                                                                                                                   0.2. Количество занимающихся физкультурой и спортом в МБУ ДО "ДЮСШ"                                                                                                                                                                                                                                             0.3.  Количество учреждений сферы физической культуры и спорта, в отношении которых реализорваны мероприятия по укреплению материально-технической базы и проведению текущих ремонтов
</t>
  </si>
  <si>
    <t>Отдел КСиМП,                                                     МБУ ДО "ДЮСШ"</t>
  </si>
  <si>
    <t>Мероприятие "Разработка проектной документации на капитальный ремонт здания СК "Строитель" в г. Заполярный"</t>
  </si>
  <si>
    <t>Выполнение работ по разработке проектной документации для проведения капитального ремонта здания СК "Строитель"</t>
  </si>
  <si>
    <t xml:space="preserve">Отдел КСиМП,                                  МБУ ДО "ДЮСШ"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</si>
</sst>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wrapText="1"/>
    </xf>
    <xf numFmtId="43" fontId="4" fillId="0" borderId="1" xfId="1" applyNumberFormat="1" applyFont="1" applyFill="1" applyBorder="1" applyAlignment="1">
      <alignment vertical="center" wrapText="1"/>
    </xf>
    <xf numFmtId="43" fontId="4" fillId="0" borderId="1" xfId="1" applyNumberFormat="1" applyFont="1" applyFill="1" applyBorder="1" applyAlignment="1">
      <alignment vertical="top" wrapText="1"/>
    </xf>
    <xf numFmtId="43" fontId="3" fillId="0" borderId="1" xfId="1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NumberFormat="1" applyFont="1" applyFill="1" applyBorder="1" applyAlignment="1">
      <alignment horizontal="center" vertical="center"/>
    </xf>
    <xf numFmtId="43" fontId="4" fillId="0" borderId="1" xfId="1" applyNumberFormat="1" applyFont="1" applyFill="1" applyBorder="1" applyAlignment="1">
      <alignment horizontal="right" vertical="center"/>
    </xf>
    <xf numFmtId="43" fontId="4" fillId="0" borderId="1" xfId="1" applyNumberFormat="1" applyFont="1" applyFill="1" applyBorder="1" applyAlignment="1">
      <alignment horizontal="center" vertical="top"/>
    </xf>
    <xf numFmtId="43" fontId="4" fillId="0" borderId="1" xfId="1" applyNumberFormat="1" applyFont="1" applyFill="1" applyBorder="1" applyAlignment="1">
      <alignment horizontal="right" vertical="top"/>
    </xf>
    <xf numFmtId="43" fontId="4" fillId="0" borderId="1" xfId="1" applyNumberFormat="1" applyFont="1" applyFill="1" applyBorder="1" applyAlignment="1">
      <alignment vertical="center"/>
    </xf>
    <xf numFmtId="43" fontId="3" fillId="0" borderId="1" xfId="1" applyNumberFormat="1" applyFont="1" applyFill="1" applyBorder="1" applyAlignment="1">
      <alignment horizontal="right" vertical="center"/>
    </xf>
    <xf numFmtId="43" fontId="4" fillId="0" borderId="1" xfId="1" applyNumberFormat="1" applyFont="1" applyFill="1" applyBorder="1" applyAlignment="1">
      <alignment vertical="top"/>
    </xf>
    <xf numFmtId="43" fontId="3" fillId="0" borderId="1" xfId="1" applyNumberFormat="1" applyFont="1" applyFill="1" applyBorder="1" applyAlignment="1">
      <alignment horizontal="right" vertical="top"/>
    </xf>
    <xf numFmtId="43" fontId="3" fillId="0" borderId="6" xfId="1" applyNumberFormat="1" applyFont="1" applyFill="1" applyBorder="1" applyAlignment="1">
      <alignment horizontal="right" vertical="top"/>
    </xf>
    <xf numFmtId="43" fontId="4" fillId="0" borderId="1" xfId="1" quotePrefix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1" fillId="0" borderId="6" xfId="0" applyNumberFormat="1" applyFont="1" applyFill="1" applyBorder="1" applyAlignment="1">
      <alignment horizontal="center" vertical="top" wrapText="1"/>
    </xf>
    <xf numFmtId="0" fontId="11" fillId="0" borderId="4" xfId="0" applyNumberFormat="1" applyFont="1" applyFill="1" applyBorder="1" applyAlignment="1">
      <alignment horizontal="center"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14" fontId="11" fillId="0" borderId="6" xfId="0" applyNumberFormat="1" applyFont="1" applyFill="1" applyBorder="1" applyAlignment="1">
      <alignment horizontal="center" vertical="top" wrapText="1"/>
    </xf>
    <xf numFmtId="14" fontId="11" fillId="0" borderId="4" xfId="0" applyNumberFormat="1" applyFont="1" applyFill="1" applyBorder="1" applyAlignment="1">
      <alignment horizontal="center" vertical="top" wrapText="1"/>
    </xf>
    <xf numFmtId="49" fontId="3" fillId="0" borderId="6" xfId="1" applyNumberFormat="1" applyFont="1" applyFill="1" applyBorder="1" applyAlignment="1">
      <alignment horizontal="left" vertical="top" wrapText="1"/>
    </xf>
    <xf numFmtId="49" fontId="3" fillId="0" borderId="4" xfId="1" applyNumberFormat="1" applyFont="1" applyFill="1" applyBorder="1" applyAlignment="1">
      <alignment horizontal="left" vertical="top" wrapText="1"/>
    </xf>
    <xf numFmtId="49" fontId="3" fillId="0" borderId="2" xfId="1" applyNumberFormat="1" applyFont="1" applyFill="1" applyBorder="1" applyAlignment="1">
      <alignment horizontal="left" vertical="top" wrapText="1"/>
    </xf>
    <xf numFmtId="164" fontId="3" fillId="0" borderId="6" xfId="1" applyNumberFormat="1" applyFont="1" applyFill="1" applyBorder="1" applyAlignment="1">
      <alignment horizontal="left" vertical="top" wrapText="1"/>
    </xf>
    <xf numFmtId="164" fontId="3" fillId="0" borderId="4" xfId="1" applyNumberFormat="1" applyFont="1" applyFill="1" applyBorder="1" applyAlignment="1">
      <alignment horizontal="left" vertical="top" wrapText="1"/>
    </xf>
    <xf numFmtId="164" fontId="3" fillId="0" borderId="2" xfId="1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Normal="100" workbookViewId="0">
      <pane xSplit="4" ySplit="4" topLeftCell="G32" activePane="bottomRight" state="frozen"/>
      <selection pane="topRight" activeCell="D1" sqref="D1"/>
      <selection pane="bottomLeft" activeCell="A5" sqref="A5"/>
      <selection pane="bottomRight" activeCell="D35" sqref="D35:D39"/>
    </sheetView>
  </sheetViews>
  <sheetFormatPr defaultColWidth="8.85546875" defaultRowHeight="15.75" x14ac:dyDescent="0.25"/>
  <cols>
    <col min="1" max="1" width="7.28515625" style="1" customWidth="1"/>
    <col min="2" max="2" width="7.5703125" style="1" customWidth="1"/>
    <col min="3" max="3" width="34.7109375" style="1" customWidth="1"/>
    <col min="4" max="4" width="12.140625" style="1" customWidth="1"/>
    <col min="5" max="5" width="7.7109375" style="1" customWidth="1"/>
    <col min="6" max="6" width="18.5703125" style="5" customWidth="1"/>
    <col min="7" max="8" width="16.28515625" style="1" customWidth="1"/>
    <col min="9" max="9" width="20.42578125" style="1" customWidth="1"/>
    <col min="10" max="10" width="51.85546875" style="1" customWidth="1"/>
    <col min="11" max="11" width="22" style="1" customWidth="1"/>
    <col min="12" max="16384" width="8.85546875" style="1"/>
  </cols>
  <sheetData>
    <row r="1" spans="1:11" ht="11.25" customHeight="1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2" customFormat="1" ht="20.25" customHeight="1" x14ac:dyDescent="0.25">
      <c r="B2" s="23" t="s">
        <v>24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s="3" customFormat="1" ht="18.75" customHeight="1" x14ac:dyDescent="0.25">
      <c r="A3" s="67" t="s">
        <v>0</v>
      </c>
      <c r="B3" s="24" t="s">
        <v>25</v>
      </c>
      <c r="C3" s="26" t="s">
        <v>20</v>
      </c>
      <c r="D3" s="26" t="s">
        <v>8</v>
      </c>
      <c r="E3" s="28" t="s">
        <v>21</v>
      </c>
      <c r="F3" s="29"/>
      <c r="G3" s="29"/>
      <c r="H3" s="29"/>
      <c r="I3" s="30"/>
      <c r="J3" s="26" t="s">
        <v>15</v>
      </c>
      <c r="K3" s="21" t="s">
        <v>16</v>
      </c>
    </row>
    <row r="4" spans="1:11" s="3" customFormat="1" ht="50.25" customHeight="1" x14ac:dyDescent="0.25">
      <c r="A4" s="68"/>
      <c r="B4" s="25"/>
      <c r="C4" s="27"/>
      <c r="D4" s="27"/>
      <c r="E4" s="9" t="s">
        <v>9</v>
      </c>
      <c r="F4" s="9" t="s">
        <v>1</v>
      </c>
      <c r="G4" s="9">
        <v>2027</v>
      </c>
      <c r="H4" s="9">
        <v>2028</v>
      </c>
      <c r="I4" s="9">
        <v>2029</v>
      </c>
      <c r="J4" s="27"/>
      <c r="K4" s="22"/>
    </row>
    <row r="5" spans="1:11" s="3" customFormat="1" ht="16.5" customHeight="1" x14ac:dyDescent="0.25">
      <c r="A5" s="61">
        <v>0</v>
      </c>
      <c r="B5" s="31">
        <v>0</v>
      </c>
      <c r="C5" s="34" t="s">
        <v>11</v>
      </c>
      <c r="D5" s="31" t="s">
        <v>26</v>
      </c>
      <c r="E5" s="6" t="s">
        <v>1</v>
      </c>
      <c r="F5" s="10">
        <f t="shared" ref="F5:F10" si="0">SUM(G5:I5)</f>
        <v>1149821989.2</v>
      </c>
      <c r="G5" s="11">
        <f>SUM(G6:G9)</f>
        <v>193790580</v>
      </c>
      <c r="H5" s="11">
        <f>SUM(H6:H9)</f>
        <v>478015704.60000002</v>
      </c>
      <c r="I5" s="11">
        <f>SUM(I6:I9)</f>
        <v>478015704.60000002</v>
      </c>
      <c r="J5" s="26" t="s">
        <v>10</v>
      </c>
      <c r="K5" s="38" t="s">
        <v>22</v>
      </c>
    </row>
    <row r="6" spans="1:11" s="3" customFormat="1" ht="16.5" customHeight="1" x14ac:dyDescent="0.25">
      <c r="A6" s="62"/>
      <c r="B6" s="32"/>
      <c r="C6" s="35"/>
      <c r="D6" s="32"/>
      <c r="E6" s="6" t="s">
        <v>4</v>
      </c>
      <c r="F6" s="10">
        <f t="shared" si="0"/>
        <v>500079600</v>
      </c>
      <c r="G6" s="10">
        <f>SUM(G16+G21+G31+G36)</f>
        <v>169693200</v>
      </c>
      <c r="H6" s="10">
        <f>SUM(H16+H21+H31+H36)</f>
        <v>165193200</v>
      </c>
      <c r="I6" s="10">
        <f>SUM(I16+I21+I31+I36)</f>
        <v>165193200</v>
      </c>
      <c r="J6" s="37"/>
      <c r="K6" s="39"/>
    </row>
    <row r="7" spans="1:11" s="3" customFormat="1" ht="16.5" customHeight="1" x14ac:dyDescent="0.25">
      <c r="A7" s="62"/>
      <c r="B7" s="32"/>
      <c r="C7" s="35"/>
      <c r="D7" s="32"/>
      <c r="E7" s="6" t="s">
        <v>3</v>
      </c>
      <c r="F7" s="10">
        <f t="shared" si="0"/>
        <v>225024789.19999999</v>
      </c>
      <c r="G7" s="11">
        <f t="shared" ref="G7:I8" si="1">SUM(G12+G27+G37)</f>
        <v>5197380</v>
      </c>
      <c r="H7" s="11">
        <f t="shared" si="1"/>
        <v>129332704.59999999</v>
      </c>
      <c r="I7" s="11">
        <f t="shared" si="1"/>
        <v>90494704.599999994</v>
      </c>
      <c r="J7" s="37"/>
      <c r="K7" s="39"/>
    </row>
    <row r="8" spans="1:11" s="3" customFormat="1" ht="16.5" customHeight="1" x14ac:dyDescent="0.25">
      <c r="A8" s="62"/>
      <c r="B8" s="32"/>
      <c r="C8" s="35"/>
      <c r="D8" s="32"/>
      <c r="E8" s="6" t="s">
        <v>2</v>
      </c>
      <c r="F8" s="10">
        <f>SUM(F13+F28+F38)</f>
        <v>385117600</v>
      </c>
      <c r="G8" s="11">
        <f t="shared" si="1"/>
        <v>5700000</v>
      </c>
      <c r="H8" s="11">
        <f t="shared" si="1"/>
        <v>170289800</v>
      </c>
      <c r="I8" s="11">
        <f t="shared" si="1"/>
        <v>209127800</v>
      </c>
      <c r="J8" s="37"/>
      <c r="K8" s="39"/>
    </row>
    <row r="9" spans="1:11" s="3" customFormat="1" ht="45.75" customHeight="1" x14ac:dyDescent="0.25">
      <c r="A9" s="63"/>
      <c r="B9" s="33"/>
      <c r="C9" s="36"/>
      <c r="D9" s="33"/>
      <c r="E9" s="7" t="s">
        <v>5</v>
      </c>
      <c r="F9" s="12">
        <v>39600000</v>
      </c>
      <c r="G9" s="13">
        <v>13200000</v>
      </c>
      <c r="H9" s="13">
        <v>13200000</v>
      </c>
      <c r="I9" s="13">
        <v>13200000</v>
      </c>
      <c r="J9" s="27"/>
      <c r="K9" s="40"/>
    </row>
    <row r="10" spans="1:11" s="3" customFormat="1" ht="15.75" customHeight="1" x14ac:dyDescent="0.25">
      <c r="A10" s="61">
        <v>1</v>
      </c>
      <c r="B10" s="31">
        <v>1</v>
      </c>
      <c r="C10" s="41" t="s">
        <v>28</v>
      </c>
      <c r="D10" s="31" t="s">
        <v>26</v>
      </c>
      <c r="E10" s="6" t="s">
        <v>1</v>
      </c>
      <c r="F10" s="14">
        <f t="shared" si="0"/>
        <v>527463989.20000005</v>
      </c>
      <c r="G10" s="11">
        <f>SUM(G11:G14)</f>
        <v>175840580</v>
      </c>
      <c r="H10" s="11">
        <f t="shared" ref="H10:I10" si="2">SUM(H11:H14)</f>
        <v>175811704.59999999</v>
      </c>
      <c r="I10" s="11">
        <f t="shared" si="2"/>
        <v>175811704.59999999</v>
      </c>
      <c r="J10" s="44" t="s">
        <v>40</v>
      </c>
      <c r="K10" s="47" t="s">
        <v>41</v>
      </c>
    </row>
    <row r="11" spans="1:11" s="3" customFormat="1" ht="15.75" customHeight="1" x14ac:dyDescent="0.25">
      <c r="A11" s="62"/>
      <c r="B11" s="32"/>
      <c r="C11" s="42"/>
      <c r="D11" s="32"/>
      <c r="E11" s="6" t="s">
        <v>4</v>
      </c>
      <c r="F11" s="14">
        <f t="shared" ref="F11:F14" si="3">SUM(G11:I11)</f>
        <v>485168849.20000005</v>
      </c>
      <c r="G11" s="15">
        <f>G16+G21</f>
        <v>161742200</v>
      </c>
      <c r="H11" s="15">
        <f t="shared" ref="H11:I11" si="4">H16+H21</f>
        <v>161713324.59999999</v>
      </c>
      <c r="I11" s="15">
        <f t="shared" si="4"/>
        <v>161713324.59999999</v>
      </c>
      <c r="J11" s="45"/>
      <c r="K11" s="48"/>
    </row>
    <row r="12" spans="1:11" s="3" customFormat="1" ht="15.75" customHeight="1" x14ac:dyDescent="0.25">
      <c r="A12" s="62"/>
      <c r="B12" s="32"/>
      <c r="C12" s="42"/>
      <c r="D12" s="32"/>
      <c r="E12" s="6" t="s">
        <v>3</v>
      </c>
      <c r="F12" s="14">
        <f t="shared" si="3"/>
        <v>2695140</v>
      </c>
      <c r="G12" s="15">
        <f t="shared" ref="G12:I14" si="5">G17+G22</f>
        <v>898380</v>
      </c>
      <c r="H12" s="15">
        <f t="shared" si="5"/>
        <v>898380</v>
      </c>
      <c r="I12" s="15">
        <f t="shared" si="5"/>
        <v>898380</v>
      </c>
      <c r="J12" s="45"/>
      <c r="K12" s="48"/>
    </row>
    <row r="13" spans="1:11" s="3" customFormat="1" ht="15.75" customHeight="1" x14ac:dyDescent="0.25">
      <c r="A13" s="62"/>
      <c r="B13" s="32"/>
      <c r="C13" s="42"/>
      <c r="D13" s="32"/>
      <c r="E13" s="6" t="s">
        <v>2</v>
      </c>
      <c r="F13" s="14">
        <f t="shared" si="3"/>
        <v>0</v>
      </c>
      <c r="G13" s="15">
        <f t="shared" si="5"/>
        <v>0</v>
      </c>
      <c r="H13" s="15">
        <f t="shared" si="5"/>
        <v>0</v>
      </c>
      <c r="I13" s="15">
        <f t="shared" si="5"/>
        <v>0</v>
      </c>
      <c r="J13" s="45"/>
      <c r="K13" s="48"/>
    </row>
    <row r="14" spans="1:11" s="3" customFormat="1" ht="32.25" customHeight="1" x14ac:dyDescent="0.25">
      <c r="A14" s="63"/>
      <c r="B14" s="33"/>
      <c r="C14" s="43"/>
      <c r="D14" s="33"/>
      <c r="E14" s="7" t="s">
        <v>5</v>
      </c>
      <c r="F14" s="16">
        <f t="shared" si="3"/>
        <v>39600000</v>
      </c>
      <c r="G14" s="17">
        <f t="shared" si="5"/>
        <v>13200000</v>
      </c>
      <c r="H14" s="17">
        <f t="shared" si="5"/>
        <v>13200000</v>
      </c>
      <c r="I14" s="17">
        <f t="shared" si="5"/>
        <v>13200000</v>
      </c>
      <c r="J14" s="46"/>
      <c r="K14" s="49"/>
    </row>
    <row r="15" spans="1:11" s="4" customFormat="1" ht="15.75" customHeight="1" x14ac:dyDescent="0.25">
      <c r="A15" s="64" t="s">
        <v>6</v>
      </c>
      <c r="B15" s="53" t="s">
        <v>6</v>
      </c>
      <c r="C15" s="44" t="s">
        <v>23</v>
      </c>
      <c r="D15" s="47" t="s">
        <v>26</v>
      </c>
      <c r="E15" s="6" t="s">
        <v>1</v>
      </c>
      <c r="F15" s="14">
        <f>SUM(G15:I15)</f>
        <v>497463989.20000005</v>
      </c>
      <c r="G15" s="11">
        <f>SUM(G16:G19)</f>
        <v>165840580</v>
      </c>
      <c r="H15" s="11">
        <f t="shared" ref="H15:I15" si="6">SUM(H16:H19)</f>
        <v>165811704.59999999</v>
      </c>
      <c r="I15" s="11">
        <f t="shared" si="6"/>
        <v>165811704.59999999</v>
      </c>
      <c r="J15" s="58" t="s">
        <v>19</v>
      </c>
      <c r="K15" s="47" t="s">
        <v>41</v>
      </c>
    </row>
    <row r="16" spans="1:11" s="4" customFormat="1" ht="15.75" customHeight="1" x14ac:dyDescent="0.25">
      <c r="A16" s="65"/>
      <c r="B16" s="54"/>
      <c r="C16" s="45"/>
      <c r="D16" s="48"/>
      <c r="E16" s="6" t="s">
        <v>4</v>
      </c>
      <c r="F16" s="14">
        <f t="shared" ref="F16:F19" si="7">SUM(G16:I16)</f>
        <v>455168849.20000005</v>
      </c>
      <c r="G16" s="15">
        <f>151143200+599000</f>
        <v>151742200</v>
      </c>
      <c r="H16" s="15">
        <f>151143200+570124.6</f>
        <v>151713324.59999999</v>
      </c>
      <c r="I16" s="15">
        <f>151143200+570124.6</f>
        <v>151713324.59999999</v>
      </c>
      <c r="J16" s="59"/>
      <c r="K16" s="48"/>
    </row>
    <row r="17" spans="1:11" s="4" customFormat="1" ht="15.75" customHeight="1" x14ac:dyDescent="0.25">
      <c r="A17" s="65"/>
      <c r="B17" s="54"/>
      <c r="C17" s="45"/>
      <c r="D17" s="48"/>
      <c r="E17" s="6" t="s">
        <v>3</v>
      </c>
      <c r="F17" s="14">
        <f t="shared" si="7"/>
        <v>2695140</v>
      </c>
      <c r="G17" s="15">
        <v>898380</v>
      </c>
      <c r="H17" s="15">
        <v>898380</v>
      </c>
      <c r="I17" s="15">
        <v>898380</v>
      </c>
      <c r="J17" s="59"/>
      <c r="K17" s="48"/>
    </row>
    <row r="18" spans="1:11" s="4" customFormat="1" ht="15.75" customHeight="1" x14ac:dyDescent="0.25">
      <c r="A18" s="65"/>
      <c r="B18" s="54"/>
      <c r="C18" s="45"/>
      <c r="D18" s="48"/>
      <c r="E18" s="6" t="s">
        <v>2</v>
      </c>
      <c r="F18" s="14">
        <f t="shared" si="7"/>
        <v>0</v>
      </c>
      <c r="G18" s="15">
        <v>0</v>
      </c>
      <c r="H18" s="15">
        <v>0</v>
      </c>
      <c r="I18" s="15">
        <v>0</v>
      </c>
      <c r="J18" s="59"/>
      <c r="K18" s="48"/>
    </row>
    <row r="19" spans="1:11" s="4" customFormat="1" ht="15.75" customHeight="1" x14ac:dyDescent="0.25">
      <c r="A19" s="66"/>
      <c r="B19" s="54"/>
      <c r="C19" s="46"/>
      <c r="D19" s="49"/>
      <c r="E19" s="7" t="s">
        <v>5</v>
      </c>
      <c r="F19" s="16">
        <f t="shared" si="7"/>
        <v>39600000</v>
      </c>
      <c r="G19" s="17">
        <v>13200000</v>
      </c>
      <c r="H19" s="17">
        <v>13200000</v>
      </c>
      <c r="I19" s="17">
        <v>13200000</v>
      </c>
      <c r="J19" s="60"/>
      <c r="K19" s="49"/>
    </row>
    <row r="20" spans="1:11" ht="15.75" customHeight="1" x14ac:dyDescent="0.25">
      <c r="A20" s="64" t="s">
        <v>7</v>
      </c>
      <c r="B20" s="53" t="s">
        <v>7</v>
      </c>
      <c r="C20" s="44" t="s">
        <v>13</v>
      </c>
      <c r="D20" s="47" t="s">
        <v>26</v>
      </c>
      <c r="E20" s="6" t="s">
        <v>1</v>
      </c>
      <c r="F20" s="14">
        <f>SUM(G20:I20)</f>
        <v>30000000</v>
      </c>
      <c r="G20" s="11">
        <f>SUM(G21:G24)</f>
        <v>10000000</v>
      </c>
      <c r="H20" s="11">
        <f t="shared" ref="H20:I20" si="8">SUM(H21:H24)</f>
        <v>10000000</v>
      </c>
      <c r="I20" s="11">
        <f t="shared" si="8"/>
        <v>10000000</v>
      </c>
      <c r="J20" s="55" t="s">
        <v>17</v>
      </c>
      <c r="K20" s="47" t="s">
        <v>41</v>
      </c>
    </row>
    <row r="21" spans="1:11" x14ac:dyDescent="0.25">
      <c r="A21" s="65"/>
      <c r="B21" s="54"/>
      <c r="C21" s="45"/>
      <c r="D21" s="48"/>
      <c r="E21" s="8" t="s">
        <v>4</v>
      </c>
      <c r="F21" s="14">
        <f t="shared" ref="F21:F24" si="9">SUM(G21:I21)</f>
        <v>30000000</v>
      </c>
      <c r="G21" s="15">
        <f>14599000-599000-4000000</f>
        <v>10000000</v>
      </c>
      <c r="H21" s="15">
        <f>10570124.6-570124.6</f>
        <v>10000000</v>
      </c>
      <c r="I21" s="15">
        <f>10570124.6-570124.6</f>
        <v>10000000</v>
      </c>
      <c r="J21" s="56"/>
      <c r="K21" s="48"/>
    </row>
    <row r="22" spans="1:11" x14ac:dyDescent="0.25">
      <c r="A22" s="65"/>
      <c r="B22" s="54"/>
      <c r="C22" s="45"/>
      <c r="D22" s="48"/>
      <c r="E22" s="8" t="s">
        <v>3</v>
      </c>
      <c r="F22" s="14">
        <f t="shared" si="9"/>
        <v>0</v>
      </c>
      <c r="G22" s="15">
        <v>0</v>
      </c>
      <c r="H22" s="15">
        <v>0</v>
      </c>
      <c r="I22" s="15">
        <v>0</v>
      </c>
      <c r="J22" s="56"/>
      <c r="K22" s="48"/>
    </row>
    <row r="23" spans="1:11" x14ac:dyDescent="0.25">
      <c r="A23" s="65"/>
      <c r="B23" s="54"/>
      <c r="C23" s="45"/>
      <c r="D23" s="48"/>
      <c r="E23" s="8" t="s">
        <v>2</v>
      </c>
      <c r="F23" s="14">
        <f t="shared" si="9"/>
        <v>0</v>
      </c>
      <c r="G23" s="15">
        <v>0</v>
      </c>
      <c r="H23" s="15">
        <v>0</v>
      </c>
      <c r="I23" s="15">
        <v>0</v>
      </c>
      <c r="J23" s="56"/>
      <c r="K23" s="48"/>
    </row>
    <row r="24" spans="1:11" x14ac:dyDescent="0.25">
      <c r="A24" s="66"/>
      <c r="B24" s="54"/>
      <c r="C24" s="46"/>
      <c r="D24" s="49"/>
      <c r="E24" s="8" t="s">
        <v>5</v>
      </c>
      <c r="F24" s="14">
        <f t="shared" si="9"/>
        <v>0</v>
      </c>
      <c r="G24" s="18">
        <v>0</v>
      </c>
      <c r="H24" s="18">
        <v>0</v>
      </c>
      <c r="I24" s="18">
        <v>0</v>
      </c>
      <c r="J24" s="57"/>
      <c r="K24" s="49"/>
    </row>
    <row r="25" spans="1:11" ht="15.75" customHeight="1" x14ac:dyDescent="0.25">
      <c r="A25" s="61">
        <v>2</v>
      </c>
      <c r="B25" s="31">
        <v>2</v>
      </c>
      <c r="C25" s="41" t="s">
        <v>27</v>
      </c>
      <c r="D25" s="31" t="s">
        <v>26</v>
      </c>
      <c r="E25" s="6" t="s">
        <v>1</v>
      </c>
      <c r="F25" s="14">
        <f>SUM(G25:I25)</f>
        <v>10850000</v>
      </c>
      <c r="G25" s="19">
        <f>SUM(G26:G29)</f>
        <v>3950000</v>
      </c>
      <c r="H25" s="19">
        <f t="shared" ref="H25:I25" si="10">SUM(H26:H29)</f>
        <v>3450000</v>
      </c>
      <c r="I25" s="19">
        <f t="shared" si="10"/>
        <v>3450000</v>
      </c>
      <c r="J25" s="44" t="s">
        <v>33</v>
      </c>
      <c r="K25" s="47" t="s">
        <v>39</v>
      </c>
    </row>
    <row r="26" spans="1:11" ht="15.75" customHeight="1" x14ac:dyDescent="0.25">
      <c r="A26" s="62"/>
      <c r="B26" s="32"/>
      <c r="C26" s="42"/>
      <c r="D26" s="32"/>
      <c r="E26" s="6" t="s">
        <v>4</v>
      </c>
      <c r="F26" s="14">
        <f t="shared" ref="F26:F29" si="11">SUM(G26:I26)</f>
        <v>10850000</v>
      </c>
      <c r="G26" s="15">
        <f t="shared" ref="G26:I29" si="12">G31</f>
        <v>3950000</v>
      </c>
      <c r="H26" s="15">
        <f t="shared" si="12"/>
        <v>3450000</v>
      </c>
      <c r="I26" s="15">
        <f t="shared" si="12"/>
        <v>3450000</v>
      </c>
      <c r="J26" s="45"/>
      <c r="K26" s="48"/>
    </row>
    <row r="27" spans="1:11" ht="15.75" customHeight="1" x14ac:dyDescent="0.25">
      <c r="A27" s="62"/>
      <c r="B27" s="32"/>
      <c r="C27" s="42"/>
      <c r="D27" s="32"/>
      <c r="E27" s="6" t="s">
        <v>3</v>
      </c>
      <c r="F27" s="14">
        <f t="shared" si="11"/>
        <v>0</v>
      </c>
      <c r="G27" s="15">
        <f t="shared" si="12"/>
        <v>0</v>
      </c>
      <c r="H27" s="15">
        <f t="shared" si="12"/>
        <v>0</v>
      </c>
      <c r="I27" s="15">
        <f t="shared" si="12"/>
        <v>0</v>
      </c>
      <c r="J27" s="45"/>
      <c r="K27" s="48"/>
    </row>
    <row r="28" spans="1:11" ht="15.75" customHeight="1" x14ac:dyDescent="0.25">
      <c r="A28" s="62"/>
      <c r="B28" s="32"/>
      <c r="C28" s="42"/>
      <c r="D28" s="32"/>
      <c r="E28" s="6" t="s">
        <v>2</v>
      </c>
      <c r="F28" s="14">
        <f t="shared" si="11"/>
        <v>0</v>
      </c>
      <c r="G28" s="15">
        <f t="shared" si="12"/>
        <v>0</v>
      </c>
      <c r="H28" s="15">
        <f t="shared" si="12"/>
        <v>0</v>
      </c>
      <c r="I28" s="15">
        <f t="shared" si="12"/>
        <v>0</v>
      </c>
      <c r="J28" s="45"/>
      <c r="K28" s="48"/>
    </row>
    <row r="29" spans="1:11" ht="30.75" customHeight="1" x14ac:dyDescent="0.25">
      <c r="A29" s="63"/>
      <c r="B29" s="33"/>
      <c r="C29" s="43"/>
      <c r="D29" s="33"/>
      <c r="E29" s="7" t="s">
        <v>5</v>
      </c>
      <c r="F29" s="16">
        <f t="shared" si="11"/>
        <v>0</v>
      </c>
      <c r="G29" s="17">
        <f t="shared" si="12"/>
        <v>0</v>
      </c>
      <c r="H29" s="17">
        <f t="shared" si="12"/>
        <v>0</v>
      </c>
      <c r="I29" s="17">
        <f t="shared" si="12"/>
        <v>0</v>
      </c>
      <c r="J29" s="46"/>
      <c r="K29" s="49"/>
    </row>
    <row r="30" spans="1:11" ht="21" customHeight="1" x14ac:dyDescent="0.25">
      <c r="A30" s="64" t="s">
        <v>12</v>
      </c>
      <c r="B30" s="50" t="s">
        <v>12</v>
      </c>
      <c r="C30" s="44" t="s">
        <v>14</v>
      </c>
      <c r="D30" s="47" t="s">
        <v>26</v>
      </c>
      <c r="E30" s="6" t="s">
        <v>1</v>
      </c>
      <c r="F30" s="14">
        <f>SUM(G30:I30)</f>
        <v>10850000</v>
      </c>
      <c r="G30" s="11">
        <f t="shared" ref="G30:I30" si="13">SUM(G31:G34)</f>
        <v>3950000</v>
      </c>
      <c r="H30" s="11">
        <f t="shared" si="13"/>
        <v>3450000</v>
      </c>
      <c r="I30" s="11">
        <f t="shared" si="13"/>
        <v>3450000</v>
      </c>
      <c r="J30" s="55" t="s">
        <v>18</v>
      </c>
      <c r="K30" s="47" t="s">
        <v>37</v>
      </c>
    </row>
    <row r="31" spans="1:11" ht="21" customHeight="1" x14ac:dyDescent="0.25">
      <c r="A31" s="65"/>
      <c r="B31" s="51"/>
      <c r="C31" s="45"/>
      <c r="D31" s="48"/>
      <c r="E31" s="6" t="s">
        <v>4</v>
      </c>
      <c r="F31" s="14">
        <f>SUM(G31:I31)</f>
        <v>10850000</v>
      </c>
      <c r="G31" s="15">
        <v>3950000</v>
      </c>
      <c r="H31" s="15">
        <v>3450000</v>
      </c>
      <c r="I31" s="15">
        <v>3450000</v>
      </c>
      <c r="J31" s="56"/>
      <c r="K31" s="48"/>
    </row>
    <row r="32" spans="1:11" ht="17.25" customHeight="1" x14ac:dyDescent="0.25">
      <c r="A32" s="65"/>
      <c r="B32" s="51"/>
      <c r="C32" s="45"/>
      <c r="D32" s="48"/>
      <c r="E32" s="6" t="s">
        <v>3</v>
      </c>
      <c r="F32" s="14">
        <f t="shared" ref="F32:F34" si="14">SUM(G32:I32)</f>
        <v>0</v>
      </c>
      <c r="G32" s="15">
        <v>0</v>
      </c>
      <c r="H32" s="15">
        <v>0</v>
      </c>
      <c r="I32" s="15">
        <v>0</v>
      </c>
      <c r="J32" s="56"/>
      <c r="K32" s="48"/>
    </row>
    <row r="33" spans="1:11" ht="15" customHeight="1" x14ac:dyDescent="0.25">
      <c r="A33" s="65"/>
      <c r="B33" s="51"/>
      <c r="C33" s="45"/>
      <c r="D33" s="48"/>
      <c r="E33" s="6" t="s">
        <v>2</v>
      </c>
      <c r="F33" s="14">
        <f t="shared" si="14"/>
        <v>0</v>
      </c>
      <c r="G33" s="15">
        <v>0</v>
      </c>
      <c r="H33" s="15">
        <v>0</v>
      </c>
      <c r="I33" s="15">
        <v>0</v>
      </c>
      <c r="J33" s="56"/>
      <c r="K33" s="48"/>
    </row>
    <row r="34" spans="1:11" ht="15" customHeight="1" x14ac:dyDescent="0.25">
      <c r="A34" s="66"/>
      <c r="B34" s="52"/>
      <c r="C34" s="46"/>
      <c r="D34" s="49"/>
      <c r="E34" s="7" t="s">
        <v>5</v>
      </c>
      <c r="F34" s="16">
        <f t="shared" si="14"/>
        <v>0</v>
      </c>
      <c r="G34" s="17">
        <v>0</v>
      </c>
      <c r="H34" s="17">
        <v>0</v>
      </c>
      <c r="I34" s="17">
        <v>0</v>
      </c>
      <c r="J34" s="57"/>
      <c r="K34" s="49"/>
    </row>
    <row r="35" spans="1:11" ht="15.75" customHeight="1" x14ac:dyDescent="0.25">
      <c r="A35" s="61">
        <v>3</v>
      </c>
      <c r="B35" s="31">
        <v>3</v>
      </c>
      <c r="C35" s="41" t="s">
        <v>30</v>
      </c>
      <c r="D35" s="31" t="s">
        <v>26</v>
      </c>
      <c r="E35" s="6" t="s">
        <v>1</v>
      </c>
      <c r="F35" s="14">
        <f>SUM(G35:I35)</f>
        <v>611508000</v>
      </c>
      <c r="G35" s="11">
        <f>SUM(G36:G38)</f>
        <v>14000000</v>
      </c>
      <c r="H35" s="11">
        <f t="shared" ref="H35:I35" si="15">SUM(H36:H38)</f>
        <v>298754000</v>
      </c>
      <c r="I35" s="11">
        <f t="shared" si="15"/>
        <v>298754000</v>
      </c>
      <c r="J35" s="44" t="s">
        <v>34</v>
      </c>
      <c r="K35" s="47" t="s">
        <v>44</v>
      </c>
    </row>
    <row r="36" spans="1:11" x14ac:dyDescent="0.25">
      <c r="A36" s="62"/>
      <c r="B36" s="32"/>
      <c r="C36" s="42"/>
      <c r="D36" s="32"/>
      <c r="E36" s="6" t="s">
        <v>4</v>
      </c>
      <c r="F36" s="14">
        <f t="shared" ref="F36:F39" si="16">SUM(G36:I36)</f>
        <v>4060750.8</v>
      </c>
      <c r="G36" s="15">
        <f>G41+G46</f>
        <v>4001000</v>
      </c>
      <c r="H36" s="15">
        <f t="shared" ref="H36:I36" si="17">H41+H46</f>
        <v>29875.4</v>
      </c>
      <c r="I36" s="15">
        <f t="shared" si="17"/>
        <v>29875.4</v>
      </c>
      <c r="J36" s="45"/>
      <c r="K36" s="48"/>
    </row>
    <row r="37" spans="1:11" x14ac:dyDescent="0.25">
      <c r="A37" s="62"/>
      <c r="B37" s="32"/>
      <c r="C37" s="42"/>
      <c r="D37" s="32"/>
      <c r="E37" s="6" t="s">
        <v>3</v>
      </c>
      <c r="F37" s="14">
        <f t="shared" si="16"/>
        <v>222329649.19999999</v>
      </c>
      <c r="G37" s="15">
        <f t="shared" ref="G37:G39" si="18">G42+G47</f>
        <v>4299000</v>
      </c>
      <c r="H37" s="15">
        <f t="shared" ref="H37:I37" si="19">H42+H47</f>
        <v>128434324.59999999</v>
      </c>
      <c r="I37" s="15">
        <f t="shared" si="19"/>
        <v>89596324.599999994</v>
      </c>
      <c r="J37" s="45"/>
      <c r="K37" s="48"/>
    </row>
    <row r="38" spans="1:11" x14ac:dyDescent="0.25">
      <c r="A38" s="62"/>
      <c r="B38" s="32"/>
      <c r="C38" s="42"/>
      <c r="D38" s="32"/>
      <c r="E38" s="6" t="s">
        <v>2</v>
      </c>
      <c r="F38" s="14">
        <f t="shared" si="16"/>
        <v>385117600</v>
      </c>
      <c r="G38" s="15">
        <f t="shared" si="18"/>
        <v>5700000</v>
      </c>
      <c r="H38" s="15">
        <f t="shared" ref="H38:I38" si="20">H43+H48</f>
        <v>170289800</v>
      </c>
      <c r="I38" s="15">
        <f t="shared" si="20"/>
        <v>209127800</v>
      </c>
      <c r="J38" s="45"/>
      <c r="K38" s="48"/>
    </row>
    <row r="39" spans="1:11" ht="27" customHeight="1" x14ac:dyDescent="0.25">
      <c r="A39" s="63"/>
      <c r="B39" s="33"/>
      <c r="C39" s="43"/>
      <c r="D39" s="33"/>
      <c r="E39" s="7" t="s">
        <v>5</v>
      </c>
      <c r="F39" s="16">
        <f t="shared" si="16"/>
        <v>0</v>
      </c>
      <c r="G39" s="15">
        <f t="shared" si="18"/>
        <v>0</v>
      </c>
      <c r="H39" s="15">
        <f t="shared" ref="H39:I39" si="21">H44+H49</f>
        <v>0</v>
      </c>
      <c r="I39" s="15">
        <f t="shared" si="21"/>
        <v>0</v>
      </c>
      <c r="J39" s="46"/>
      <c r="K39" s="49"/>
    </row>
    <row r="40" spans="1:11" x14ac:dyDescent="0.25">
      <c r="A40" s="64" t="s">
        <v>29</v>
      </c>
      <c r="B40" s="50" t="s">
        <v>29</v>
      </c>
      <c r="C40" s="44" t="s">
        <v>31</v>
      </c>
      <c r="D40" s="47" t="s">
        <v>26</v>
      </c>
      <c r="E40" s="6" t="s">
        <v>1</v>
      </c>
      <c r="F40" s="14">
        <f>SUM(G40:I40)</f>
        <v>607508000</v>
      </c>
      <c r="G40" s="11">
        <f>SUM(G41:G44)</f>
        <v>10000000</v>
      </c>
      <c r="H40" s="11">
        <f>SUM(H41:H44)</f>
        <v>298754000</v>
      </c>
      <c r="I40" s="11">
        <f>SUM(I41:I44)</f>
        <v>298754000</v>
      </c>
      <c r="J40" s="55" t="s">
        <v>36</v>
      </c>
      <c r="K40" s="47" t="s">
        <v>32</v>
      </c>
    </row>
    <row r="41" spans="1:11" x14ac:dyDescent="0.25">
      <c r="A41" s="65"/>
      <c r="B41" s="51"/>
      <c r="C41" s="45"/>
      <c r="D41" s="48"/>
      <c r="E41" s="6" t="s">
        <v>4</v>
      </c>
      <c r="F41" s="14">
        <f>SUM(G41:I41)</f>
        <v>60750.8</v>
      </c>
      <c r="G41" s="15">
        <v>1000</v>
      </c>
      <c r="H41" s="15">
        <v>29875.4</v>
      </c>
      <c r="I41" s="15">
        <v>29875.4</v>
      </c>
      <c r="J41" s="56"/>
      <c r="K41" s="48"/>
    </row>
    <row r="42" spans="1:11" x14ac:dyDescent="0.25">
      <c r="A42" s="65"/>
      <c r="B42" s="51"/>
      <c r="C42" s="45"/>
      <c r="D42" s="48"/>
      <c r="E42" s="6" t="s">
        <v>3</v>
      </c>
      <c r="F42" s="14">
        <f>SUM(G42:I42)</f>
        <v>222329649.19999999</v>
      </c>
      <c r="G42" s="15">
        <v>4299000</v>
      </c>
      <c r="H42" s="15">
        <v>128434324.59999999</v>
      </c>
      <c r="I42" s="15">
        <v>89596324.599999994</v>
      </c>
      <c r="J42" s="56"/>
      <c r="K42" s="48"/>
    </row>
    <row r="43" spans="1:11" x14ac:dyDescent="0.25">
      <c r="A43" s="65"/>
      <c r="B43" s="51"/>
      <c r="C43" s="45"/>
      <c r="D43" s="48"/>
      <c r="E43" s="6" t="s">
        <v>2</v>
      </c>
      <c r="F43" s="14">
        <f>SUM(G43:I43)</f>
        <v>385117600</v>
      </c>
      <c r="G43" s="15">
        <v>5700000</v>
      </c>
      <c r="H43" s="15">
        <v>170289800</v>
      </c>
      <c r="I43" s="15">
        <v>209127800</v>
      </c>
      <c r="J43" s="56"/>
      <c r="K43" s="48"/>
    </row>
    <row r="44" spans="1:11" x14ac:dyDescent="0.25">
      <c r="A44" s="66"/>
      <c r="B44" s="52"/>
      <c r="C44" s="46"/>
      <c r="D44" s="49"/>
      <c r="E44" s="7" t="s">
        <v>5</v>
      </c>
      <c r="F44" s="16">
        <f>SUM(F50:F53)</f>
        <v>0</v>
      </c>
      <c r="G44" s="15">
        <v>0</v>
      </c>
      <c r="H44" s="17">
        <v>0</v>
      </c>
      <c r="I44" s="17">
        <v>0</v>
      </c>
      <c r="J44" s="57"/>
      <c r="K44" s="49"/>
    </row>
    <row r="45" spans="1:11" x14ac:dyDescent="0.25">
      <c r="A45" s="64" t="s">
        <v>35</v>
      </c>
      <c r="B45" s="50" t="s">
        <v>35</v>
      </c>
      <c r="C45" s="44" t="s">
        <v>42</v>
      </c>
      <c r="D45" s="47">
        <v>2027</v>
      </c>
      <c r="E45" s="6" t="s">
        <v>1</v>
      </c>
      <c r="F45" s="14">
        <f>SUM(G45:I45)</f>
        <v>4000000</v>
      </c>
      <c r="G45" s="11">
        <f>SUM(G46:G49)</f>
        <v>4000000</v>
      </c>
      <c r="H45" s="11">
        <f>SUM(H46:H49)</f>
        <v>0</v>
      </c>
      <c r="I45" s="11">
        <f>SUM(I46:I49)</f>
        <v>0</v>
      </c>
      <c r="J45" s="55" t="s">
        <v>43</v>
      </c>
      <c r="K45" s="47" t="s">
        <v>38</v>
      </c>
    </row>
    <row r="46" spans="1:11" x14ac:dyDescent="0.25">
      <c r="A46" s="65"/>
      <c r="B46" s="51"/>
      <c r="C46" s="45"/>
      <c r="D46" s="48"/>
      <c r="E46" s="6" t="s">
        <v>4</v>
      </c>
      <c r="F46" s="14">
        <f>SUM(G46:I46)</f>
        <v>4000000</v>
      </c>
      <c r="G46" s="15">
        <v>4000000</v>
      </c>
      <c r="H46" s="15">
        <v>0</v>
      </c>
      <c r="I46" s="15">
        <v>0</v>
      </c>
      <c r="J46" s="56"/>
      <c r="K46" s="48"/>
    </row>
    <row r="47" spans="1:11" x14ac:dyDescent="0.25">
      <c r="A47" s="65"/>
      <c r="B47" s="51"/>
      <c r="C47" s="45"/>
      <c r="D47" s="48"/>
      <c r="E47" s="6" t="s">
        <v>3</v>
      </c>
      <c r="F47" s="14">
        <f>SUM(G47:I47)</f>
        <v>0</v>
      </c>
      <c r="G47" s="15">
        <v>0</v>
      </c>
      <c r="H47" s="15">
        <v>0</v>
      </c>
      <c r="I47" s="15">
        <v>0</v>
      </c>
      <c r="J47" s="56"/>
      <c r="K47" s="48"/>
    </row>
    <row r="48" spans="1:11" x14ac:dyDescent="0.25">
      <c r="A48" s="65"/>
      <c r="B48" s="51"/>
      <c r="C48" s="45"/>
      <c r="D48" s="48"/>
      <c r="E48" s="6" t="s">
        <v>2</v>
      </c>
      <c r="F48" s="14">
        <f>SUM(G48:I48)</f>
        <v>0</v>
      </c>
      <c r="G48" s="15">
        <v>0</v>
      </c>
      <c r="H48" s="15">
        <v>0</v>
      </c>
      <c r="I48" s="15">
        <v>0</v>
      </c>
      <c r="J48" s="56"/>
      <c r="K48" s="48"/>
    </row>
    <row r="49" spans="1:11" x14ac:dyDescent="0.25">
      <c r="A49" s="66"/>
      <c r="B49" s="52"/>
      <c r="C49" s="46"/>
      <c r="D49" s="49"/>
      <c r="E49" s="7" t="s">
        <v>5</v>
      </c>
      <c r="F49" s="16">
        <f>SUM(F55:F58)</f>
        <v>0</v>
      </c>
      <c r="G49" s="15">
        <v>0</v>
      </c>
      <c r="H49" s="17">
        <v>0</v>
      </c>
      <c r="I49" s="17">
        <v>0</v>
      </c>
      <c r="J49" s="57"/>
      <c r="K49" s="49"/>
    </row>
  </sheetData>
  <mergeCells count="63">
    <mergeCell ref="K45:K49"/>
    <mergeCell ref="A45:A49"/>
    <mergeCell ref="B45:B49"/>
    <mergeCell ref="C45:C49"/>
    <mergeCell ref="D45:D49"/>
    <mergeCell ref="J45:J49"/>
    <mergeCell ref="K35:K39"/>
    <mergeCell ref="A40:A44"/>
    <mergeCell ref="B40:B44"/>
    <mergeCell ref="C40:C44"/>
    <mergeCell ref="D40:D44"/>
    <mergeCell ref="J40:J44"/>
    <mergeCell ref="K40:K44"/>
    <mergeCell ref="A35:A39"/>
    <mergeCell ref="B35:B39"/>
    <mergeCell ref="C35:C39"/>
    <mergeCell ref="D35:D39"/>
    <mergeCell ref="J35:J39"/>
    <mergeCell ref="A25:A29"/>
    <mergeCell ref="A30:A34"/>
    <mergeCell ref="A3:A4"/>
    <mergeCell ref="A5:A9"/>
    <mergeCell ref="A10:A14"/>
    <mergeCell ref="A15:A19"/>
    <mergeCell ref="A20:A24"/>
    <mergeCell ref="B15:B19"/>
    <mergeCell ref="C15:C19"/>
    <mergeCell ref="D15:D19"/>
    <mergeCell ref="K15:K19"/>
    <mergeCell ref="J15:J19"/>
    <mergeCell ref="B30:B34"/>
    <mergeCell ref="C30:C34"/>
    <mergeCell ref="D30:D34"/>
    <mergeCell ref="K20:K24"/>
    <mergeCell ref="K25:K29"/>
    <mergeCell ref="B20:B24"/>
    <mergeCell ref="J20:J24"/>
    <mergeCell ref="C25:C29"/>
    <mergeCell ref="B25:B29"/>
    <mergeCell ref="D25:D29"/>
    <mergeCell ref="J25:J29"/>
    <mergeCell ref="C20:C24"/>
    <mergeCell ref="D20:D24"/>
    <mergeCell ref="J30:J34"/>
    <mergeCell ref="K30:K34"/>
    <mergeCell ref="C10:C14"/>
    <mergeCell ref="B10:B14"/>
    <mergeCell ref="D10:D14"/>
    <mergeCell ref="J10:J14"/>
    <mergeCell ref="K10:K14"/>
    <mergeCell ref="D5:D9"/>
    <mergeCell ref="C5:C9"/>
    <mergeCell ref="B5:B9"/>
    <mergeCell ref="J5:J9"/>
    <mergeCell ref="K5:K9"/>
    <mergeCell ref="B1:K1"/>
    <mergeCell ref="K3:K4"/>
    <mergeCell ref="B2:K2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реализации</vt:lpstr>
      <vt:lpstr>'План реализации'!Заголовки_для_печати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2026-10-23T09:32:35Z</dcterms:modified>
</cp:coreProperties>
</file>