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15" windowWidth="19440" windowHeight="11205"/>
  </bookViews>
  <sheets>
    <sheet name="Отчет за 9 мес.2022 г." sheetId="1" r:id="rId1"/>
  </sheets>
  <definedNames>
    <definedName name="_xlnm.Print_Titles" localSheetId="0">'Отчет за 9 мес.2022 г.'!$5:$6</definedName>
    <definedName name="_xlnm.Print_Area" localSheetId="0">'Отчет за 9 мес.2022 г.'!$A$1:$L$58</definedName>
  </definedNames>
  <calcPr calcId="145621"/>
</workbook>
</file>

<file path=xl/calcChain.xml><?xml version="1.0" encoding="utf-8"?>
<calcChain xmlns="http://schemas.openxmlformats.org/spreadsheetml/2006/main">
  <c r="E42" i="1" l="1"/>
  <c r="F42" i="1"/>
  <c r="L48" i="1" l="1"/>
  <c r="L38" i="1" l="1"/>
  <c r="G38" i="1"/>
  <c r="G37" i="1"/>
  <c r="L37" i="1"/>
  <c r="J16" i="1"/>
  <c r="G16" i="1"/>
  <c r="L15" i="1"/>
  <c r="J15" i="1"/>
  <c r="G15" i="1"/>
  <c r="F14" i="1"/>
  <c r="E14" i="1"/>
  <c r="G12" i="1"/>
  <c r="L12" i="1"/>
  <c r="L53" i="1" l="1"/>
  <c r="I53" i="1"/>
  <c r="J53" i="1" s="1"/>
  <c r="G53" i="1"/>
  <c r="L52" i="1"/>
  <c r="I52" i="1"/>
  <c r="J52" i="1" s="1"/>
  <c r="G52" i="1"/>
  <c r="L51" i="1"/>
  <c r="I51" i="1"/>
  <c r="J51" i="1" s="1"/>
  <c r="G51" i="1"/>
  <c r="L34" i="1"/>
  <c r="I34" i="1"/>
  <c r="J34" i="1" s="1"/>
  <c r="G34" i="1"/>
  <c r="L33" i="1"/>
  <c r="I33" i="1"/>
  <c r="J33" i="1" s="1"/>
  <c r="G33" i="1"/>
  <c r="L32" i="1"/>
  <c r="I32" i="1"/>
  <c r="J32" i="1" s="1"/>
  <c r="G32" i="1"/>
  <c r="L31" i="1"/>
  <c r="I31" i="1"/>
  <c r="J31" i="1" s="1"/>
  <c r="G31" i="1"/>
  <c r="L30" i="1"/>
  <c r="I30" i="1"/>
  <c r="J30" i="1" s="1"/>
  <c r="G30" i="1"/>
  <c r="J45" i="1" l="1"/>
  <c r="G45" i="1"/>
  <c r="L49" i="1" l="1"/>
  <c r="J49" i="1"/>
  <c r="H49" i="1"/>
  <c r="G49" i="1"/>
  <c r="F50" i="1" l="1"/>
  <c r="E50" i="1"/>
  <c r="F35" i="1"/>
  <c r="E35" i="1"/>
  <c r="I29" i="1"/>
  <c r="F29" i="1"/>
  <c r="H29" i="1" s="1"/>
  <c r="E29" i="1"/>
  <c r="F26" i="1"/>
  <c r="E26" i="1"/>
  <c r="J28" i="1"/>
  <c r="G28" i="1"/>
  <c r="L27" i="1"/>
  <c r="I27" i="1"/>
  <c r="J27" i="1" s="1"/>
  <c r="G27" i="1"/>
  <c r="G20" i="1"/>
  <c r="H20" i="1"/>
  <c r="J20" i="1"/>
  <c r="L20" i="1"/>
  <c r="L29" i="1" l="1"/>
  <c r="G29" i="1"/>
  <c r="J29" i="1"/>
  <c r="L8" i="1"/>
  <c r="L9" i="1"/>
  <c r="L10" i="1"/>
  <c r="L11" i="1"/>
  <c r="L13" i="1"/>
  <c r="L14" i="1"/>
  <c r="L18" i="1"/>
  <c r="L19" i="1"/>
  <c r="L22" i="1"/>
  <c r="L23" i="1"/>
  <c r="L24" i="1"/>
  <c r="L25" i="1"/>
  <c r="L26" i="1"/>
  <c r="L36" i="1"/>
  <c r="L39" i="1"/>
  <c r="L40" i="1"/>
  <c r="L41" i="1"/>
  <c r="L43" i="1"/>
  <c r="L44" i="1"/>
  <c r="L46" i="1"/>
  <c r="L47" i="1"/>
  <c r="L50" i="1"/>
  <c r="G50" i="1"/>
  <c r="G48" i="1"/>
  <c r="G47" i="1"/>
  <c r="G46" i="1"/>
  <c r="G44" i="1"/>
  <c r="G43" i="1"/>
  <c r="G41" i="1"/>
  <c r="G40" i="1"/>
  <c r="G39" i="1"/>
  <c r="G36" i="1"/>
  <c r="G26" i="1"/>
  <c r="G25" i="1"/>
  <c r="G24" i="1"/>
  <c r="G23" i="1"/>
  <c r="G22" i="1"/>
  <c r="G19" i="1"/>
  <c r="G18" i="1"/>
  <c r="G14" i="1"/>
  <c r="G13" i="1"/>
  <c r="G11" i="1"/>
  <c r="G10" i="1"/>
  <c r="G9" i="1"/>
  <c r="G8" i="1"/>
  <c r="H50" i="1" l="1"/>
  <c r="J48" i="1" l="1"/>
  <c r="H48" i="1"/>
  <c r="H40" i="1" l="1"/>
  <c r="J40" i="1"/>
  <c r="J39" i="1"/>
  <c r="H7" i="1"/>
  <c r="H18" i="1"/>
  <c r="H19" i="1"/>
  <c r="J44" i="1" l="1"/>
  <c r="J46" i="1"/>
  <c r="J47" i="1"/>
  <c r="H47" i="1"/>
  <c r="I42" i="1"/>
  <c r="L42" i="1" l="1"/>
  <c r="G42" i="1"/>
  <c r="J42" i="1"/>
  <c r="I36" i="1"/>
  <c r="I35" i="1" s="1"/>
  <c r="J36" i="1" l="1"/>
  <c r="L35" i="1"/>
  <c r="I26" i="1"/>
  <c r="I25" i="1"/>
  <c r="J35" i="1" l="1"/>
  <c r="G35" i="1"/>
  <c r="J25" i="1"/>
  <c r="H35" i="1"/>
  <c r="J24" i="1"/>
  <c r="J19" i="1"/>
  <c r="J18" i="1"/>
  <c r="I23" i="1"/>
  <c r="I17" i="1"/>
  <c r="F17" i="1"/>
  <c r="E17" i="1"/>
  <c r="I7" i="1"/>
  <c r="F7" i="1"/>
  <c r="E7" i="1"/>
  <c r="G17" i="1" l="1"/>
  <c r="L17" i="1"/>
  <c r="L7" i="1"/>
  <c r="G7" i="1"/>
  <c r="H17" i="1"/>
  <c r="F21" i="1"/>
  <c r="F54" i="1" s="1"/>
  <c r="J23" i="1"/>
  <c r="J7" i="1"/>
  <c r="J17" i="1"/>
  <c r="J11" i="1"/>
  <c r="J13" i="1"/>
  <c r="J8" i="1"/>
  <c r="J9" i="1"/>
  <c r="H21" i="1" l="1"/>
  <c r="H26" i="1" l="1"/>
  <c r="J26" i="1"/>
  <c r="J43" i="1"/>
  <c r="H42" i="1" l="1"/>
  <c r="I22" i="1"/>
  <c r="I21" i="1" s="1"/>
  <c r="E21" i="1" l="1"/>
  <c r="E54" i="1" s="1"/>
  <c r="J22" i="1"/>
  <c r="G21" i="1" l="1"/>
  <c r="L21" i="1"/>
  <c r="J21" i="1"/>
  <c r="G54" i="1" l="1"/>
  <c r="L54" i="1"/>
  <c r="H14" i="1"/>
  <c r="I14" i="1"/>
  <c r="J14" i="1" l="1"/>
  <c r="I41" i="1"/>
  <c r="J41" i="1" l="1"/>
  <c r="H41" i="1"/>
  <c r="J10" i="1"/>
</calcChain>
</file>

<file path=xl/sharedStrings.xml><?xml version="1.0" encoding="utf-8"?>
<sst xmlns="http://schemas.openxmlformats.org/spreadsheetml/2006/main" count="147" uniqueCount="98">
  <si>
    <t>тыс. руб.</t>
  </si>
  <si>
    <t>720 00 00</t>
  </si>
  <si>
    <t>730 00 00</t>
  </si>
  <si>
    <t>740 00 00</t>
  </si>
  <si>
    <t>750 00 00</t>
  </si>
  <si>
    <t>770 00 00</t>
  </si>
  <si>
    <t>780 00 00</t>
  </si>
  <si>
    <t>810 00 00</t>
  </si>
  <si>
    <t>820 00 00</t>
  </si>
  <si>
    <t>840 00 00</t>
  </si>
  <si>
    <t>«Развитие дошкольного образования»</t>
  </si>
  <si>
    <t>«Развитие потенциала участников образовательного процесса»</t>
  </si>
  <si>
    <t>«Реализация основополагающего права ребенка жить и воспитываться в семье»</t>
  </si>
  <si>
    <t>«Развитие учреждений культуры»</t>
  </si>
  <si>
    <t>«Развитие системы дополнительного образования в сфере культуры и искусства»</t>
  </si>
  <si>
    <t>«Развитие культуры»</t>
  </si>
  <si>
    <t>«Обеспечение защиты населения и территорий от чрезвычайных ситуаций»</t>
  </si>
  <si>
    <t>Подпрограмма 1</t>
  </si>
  <si>
    <t>Подпрограмма 2</t>
  </si>
  <si>
    <t>Подпрограмма 3</t>
  </si>
  <si>
    <t>Подпрограмма 4</t>
  </si>
  <si>
    <t>Подпрограмма 5</t>
  </si>
  <si>
    <t>«Управление муниципальным имуществом»</t>
  </si>
  <si>
    <t>«Детский отдых»</t>
  </si>
  <si>
    <t>Реквизиты постановления АМОПР</t>
  </si>
  <si>
    <t>№ 1907 от 25.11.2014</t>
  </si>
  <si>
    <t>№ 1902 от 24.11.2014</t>
  </si>
  <si>
    <t>№ 1908 от 25.11.2014</t>
  </si>
  <si>
    <t>№ 1918 от 26.11.2014</t>
  </si>
  <si>
    <t>№ 1927 от 28.11.2014</t>
  </si>
  <si>
    <t>№ 1920 от 26.11.2014</t>
  </si>
  <si>
    <t>№ 1264 от 14.11.2012</t>
  </si>
  <si>
    <t>№ 456 от 23.08.2010</t>
  </si>
  <si>
    <t>Примечание</t>
  </si>
  <si>
    <t>внебюджетные средства</t>
  </si>
  <si>
    <t>Исполнено всего (в тч внебюдж.)</t>
  </si>
  <si>
    <t>Отклонение (1-5)</t>
  </si>
  <si>
    <t>?</t>
  </si>
  <si>
    <t>ИТОГО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</si>
  <si>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</si>
  <si>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</si>
  <si>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</si>
  <si>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</si>
  <si>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</si>
  <si>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</si>
  <si>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</si>
  <si>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</si>
  <si>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</si>
  <si>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«Развитие общего и дополнительного образования детей»</t>
  </si>
  <si>
    <t>«Создание условий для обеспечения муниципального управления»</t>
  </si>
  <si>
    <t>12</t>
  </si>
  <si>
    <t>13</t>
  </si>
  <si>
    <t>14</t>
  </si>
  <si>
    <t>Подпрограмма 6</t>
  </si>
  <si>
    <t>«Охрана окружающей среды»</t>
  </si>
  <si>
    <t>«Развитие жилищно-коммунального хозяйства»</t>
  </si>
  <si>
    <t>«Развитие сферы ритуальных услуг и мест захоронения»</t>
  </si>
  <si>
    <t>«Комплексное благоустройство городской среды»</t>
  </si>
  <si>
    <t>«Организация отлова безнадзорных животных»</t>
  </si>
  <si>
    <t>«Повышение безопасности дорожного движения и снижение дорожно-транспортного травматизма»</t>
  </si>
  <si>
    <t>«Профилактика правонарушений»</t>
  </si>
  <si>
    <t>«Противодействие терроризму и профилактика экстремизма»</t>
  </si>
  <si>
    <t>«Повышение инвестиционной привлекательности Печенгского муниципального округа»</t>
  </si>
  <si>
    <t>«Организация и обеспечение предоставления государственных и муниципальных услуг на базе многофункционального центра»</t>
  </si>
  <si>
    <t>«Обеспечение финансирования непредвиденных расходов»</t>
  </si>
  <si>
    <t xml:space="preserve">%                                исполнения </t>
  </si>
  <si>
    <t>«Управление земельными ресурсами»</t>
  </si>
  <si>
    <t>«Создание безопасных и комфортных условий проживания граждан»</t>
  </si>
  <si>
    <r>
      <t xml:space="preserve">Сумма по МП на </t>
    </r>
    <r>
      <rPr>
        <b/>
        <sz val="10"/>
        <rFont val="Times New Roman CYR"/>
        <charset val="204"/>
      </rPr>
      <t>01.07.2016 г.</t>
    </r>
  </si>
  <si>
    <t>Отчет о реализации муниципальных программ Печенгского муниципального округа</t>
  </si>
  <si>
    <t>«Хозяйственно-эксплуатационное обслуживание муниципальных учреждений муниципального образования»</t>
  </si>
  <si>
    <t>Социальная поддержка граждан</t>
  </si>
  <si>
    <t>Обеспечение жильем молодых семей</t>
  </si>
  <si>
    <t>«Взаимодействие с СО НКО»</t>
  </si>
  <si>
    <t>«Развитие информационной и технологической инфраструктуры системы муниципального управления в Печенгском муниципальном округе»</t>
  </si>
  <si>
    <t>«Деятельность и развитие муниципальных средств массовой информации Печенгского муниципального округа»</t>
  </si>
  <si>
    <t xml:space="preserve">«Обеспечение бухгалтерского обслуживания» </t>
  </si>
  <si>
    <t>Наименование муниципальных программ</t>
  </si>
  <si>
    <t>«Управление муниципальным долгом»</t>
  </si>
  <si>
    <t>«Организация бюджетного процесса»</t>
  </si>
  <si>
    <t>Муниципальная программа Печенгского муниципального округа "Обеспечение социальной стабильности" на 2022-2024 годы</t>
  </si>
  <si>
    <t>Муниципальная программа Печенгского муниципального округа "Культура" на 2022-2024 годы</t>
  </si>
  <si>
    <t>Муниципальная программа Печенгского муниципального округа "Обеспечение общественного порядка и безопасности населения" на 2022-2024 годы</t>
  </si>
  <si>
    <t>Муниципальная программа Печенгского мунгиципального округа "Экономический потенциал" на 2022-2024 годы</t>
  </si>
  <si>
    <t>Муниципальная программа Печенгского муниципального округа "Комфортная среда проживания" на 202-2024 годы</t>
  </si>
  <si>
    <t>Муниципальная программа Печенгского муниципального округа "Муниципальное управление и гражданское общество" на 2022-2024 годы</t>
  </si>
  <si>
    <t>Муниципальная программа Печенгского муниципального округа "Физическая культура и спорт" на 2022-2024 годы</t>
  </si>
  <si>
    <t>Муниципальная программа Печенгского муниципального округа "Молодежная политика"                                                      на 2022-2024 годы</t>
  </si>
  <si>
    <t>Муниципальная программа Печенгского муниципального округа "Муниципальные финансы"                                                 на 2022-2024 годы</t>
  </si>
  <si>
    <t>Муниципальная программа Печенгского муниципального округа "Энергосбережение и повышение энергоэффективности" на 2022-2024 годы</t>
  </si>
  <si>
    <t>Муниципальная программа Печенгского муниципального округа "Формирование современной городской среды" на 2022-2024 годы</t>
  </si>
  <si>
    <t>Муниципальная программа Печенгского муниципального округа "Муниципальное имущество и земельные ресурсы" на 2022-2024 годы</t>
  </si>
  <si>
    <t>Муниципальная программа Печенгского муниципального округа "Образование"  на 2022-2024 годы</t>
  </si>
  <si>
    <t>Муниципальная программа  Печенгского муниципального округа «Транспортная система» на 2022-2024 годы</t>
  </si>
  <si>
    <t>за 9 месяцев 2022 года</t>
  </si>
  <si>
    <t>Неисполнено на 01.10.2022 года</t>
  </si>
  <si>
    <t>Исполнено                           за 9 меяцев 2022 года</t>
  </si>
  <si>
    <t>Утвержденный объём финансирования в 2022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</si>
</sst>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0"/>
      <name val="Arial"/>
    </font>
    <font>
      <sz val="10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i/>
      <sz val="12"/>
      <name val="Times New Roman CYR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i/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9"/>
      <name val="Times New Roman CYR"/>
      <charset val="204"/>
    </font>
    <font>
      <sz val="8"/>
      <color rgb="FF000000"/>
      <name val="Arial Cyr"/>
    </font>
    <font>
      <b/>
      <sz val="12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b/>
      <sz val="13"/>
      <name val="Times New Roman"/>
      <family val="1"/>
      <charset val="204"/>
    </font>
    <font>
      <i/>
      <sz val="10"/>
      <name val="Times New Roman CYR"/>
      <family val="1"/>
      <charset val="204"/>
    </font>
    <font>
      <i/>
      <sz val="10"/>
      <name val="Times New Roman"/>
      <family val="1"/>
      <charset val="204"/>
    </font>
    <font>
      <sz val="11"/>
      <name val="Times New Roman CYR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" fontId="11" fillId="0" borderId="3">
      <alignment horizontal="right" wrapText="1"/>
    </xf>
    <xf numFmtId="4" fontId="11" fillId="0" borderId="4">
      <alignment horizontal="right" wrapText="1"/>
    </xf>
    <xf numFmtId="49" fontId="11" fillId="0" borderId="3">
      <alignment horizontal="center" wrapText="1"/>
    </xf>
  </cellStyleXfs>
  <cellXfs count="88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/>
    <xf numFmtId="0" fontId="2" fillId="0" borderId="0" xfId="1" applyFont="1"/>
    <xf numFmtId="0" fontId="4" fillId="0" borderId="0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8" fillId="0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2" fillId="3" borderId="0" xfId="1" applyFont="1" applyFill="1" applyAlignment="1">
      <alignment vertical="center"/>
    </xf>
    <xf numFmtId="49" fontId="2" fillId="0" borderId="0" xfId="1" applyNumberFormat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 wrapText="1"/>
    </xf>
    <xf numFmtId="0" fontId="7" fillId="0" borderId="0" xfId="1" applyFont="1" applyFill="1" applyAlignment="1">
      <alignment horizontal="left"/>
    </xf>
    <xf numFmtId="0" fontId="2" fillId="0" borderId="1" xfId="1" applyFont="1" applyFill="1" applyBorder="1" applyAlignment="1">
      <alignment horizontal="center" vertical="center" wrapText="1"/>
    </xf>
    <xf numFmtId="4" fontId="5" fillId="0" borderId="0" xfId="1" applyNumberFormat="1" applyFont="1" applyFill="1" applyAlignment="1"/>
    <xf numFmtId="0" fontId="3" fillId="0" borderId="0" xfId="1" applyFont="1" applyFill="1" applyBorder="1" applyAlignment="1">
      <alignment horizontal="center"/>
    </xf>
    <xf numFmtId="0" fontId="6" fillId="0" borderId="0" xfId="1" applyFont="1" applyFill="1" applyAlignment="1">
      <alignment horizontal="right" wrapText="1"/>
    </xf>
    <xf numFmtId="1" fontId="6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/>
    <xf numFmtId="0" fontId="2" fillId="0" borderId="1" xfId="1" applyFont="1" applyFill="1" applyBorder="1" applyAlignment="1">
      <alignment horizontal="center" vertical="top" wrapText="1"/>
    </xf>
    <xf numFmtId="49" fontId="10" fillId="0" borderId="1" xfId="1" applyNumberFormat="1" applyFont="1" applyFill="1" applyBorder="1" applyAlignment="1">
      <alignment horizontal="center" vertical="top"/>
    </xf>
    <xf numFmtId="0" fontId="7" fillId="0" borderId="1" xfId="1" applyFont="1" applyFill="1" applyBorder="1" applyAlignment="1">
      <alignment vertical="top" wrapText="1"/>
    </xf>
    <xf numFmtId="49" fontId="6" fillId="0" borderId="1" xfId="1" applyNumberFormat="1" applyFont="1" applyFill="1" applyBorder="1" applyAlignment="1">
      <alignment horizontal="center" vertical="top"/>
    </xf>
    <xf numFmtId="0" fontId="7" fillId="0" borderId="1" xfId="1" applyFont="1" applyFill="1" applyBorder="1" applyAlignment="1">
      <alignment vertical="top"/>
    </xf>
    <xf numFmtId="0" fontId="2" fillId="0" borderId="1" xfId="1" applyFont="1" applyFill="1" applyBorder="1" applyAlignment="1">
      <alignment vertical="top"/>
    </xf>
    <xf numFmtId="49" fontId="2" fillId="0" borderId="1" xfId="1" applyNumberFormat="1" applyFont="1" applyFill="1" applyBorder="1" applyAlignment="1">
      <alignment horizontal="center" vertical="top"/>
    </xf>
    <xf numFmtId="4" fontId="6" fillId="0" borderId="1" xfId="1" applyNumberFormat="1" applyFont="1" applyFill="1" applyBorder="1" applyAlignment="1">
      <alignment vertical="top"/>
    </xf>
    <xf numFmtId="164" fontId="6" fillId="0" borderId="1" xfId="1" applyNumberFormat="1" applyFont="1" applyFill="1" applyBorder="1" applyAlignment="1">
      <alignment vertical="top"/>
    </xf>
    <xf numFmtId="4" fontId="6" fillId="5" borderId="1" xfId="1" applyNumberFormat="1" applyFont="1" applyFill="1" applyBorder="1" applyAlignment="1">
      <alignment vertical="top"/>
    </xf>
    <xf numFmtId="4" fontId="7" fillId="5" borderId="1" xfId="1" applyNumberFormat="1" applyFont="1" applyFill="1" applyBorder="1" applyAlignment="1">
      <alignment vertical="top"/>
    </xf>
    <xf numFmtId="164" fontId="6" fillId="5" borderId="1" xfId="1" applyNumberFormat="1" applyFont="1" applyFill="1" applyBorder="1" applyAlignment="1">
      <alignment vertical="top"/>
    </xf>
    <xf numFmtId="164" fontId="7" fillId="5" borderId="1" xfId="1" applyNumberFormat="1" applyFont="1" applyFill="1" applyBorder="1" applyAlignment="1">
      <alignment vertical="top"/>
    </xf>
    <xf numFmtId="4" fontId="7" fillId="0" borderId="1" xfId="1" applyNumberFormat="1" applyFont="1" applyFill="1" applyBorder="1" applyAlignment="1">
      <alignment vertical="top"/>
    </xf>
    <xf numFmtId="164" fontId="9" fillId="5" borderId="1" xfId="0" applyNumberFormat="1" applyFont="1" applyFill="1" applyBorder="1" applyAlignment="1">
      <alignment vertical="top"/>
    </xf>
    <xf numFmtId="4" fontId="12" fillId="0" borderId="1" xfId="0" applyNumberFormat="1" applyFont="1" applyBorder="1" applyAlignment="1">
      <alignment horizontal="center" vertical="top"/>
    </xf>
    <xf numFmtId="4" fontId="9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/>
    </xf>
    <xf numFmtId="164" fontId="7" fillId="0" borderId="1" xfId="1" applyNumberFormat="1" applyFont="1" applyFill="1" applyBorder="1" applyAlignment="1">
      <alignment vertical="top"/>
    </xf>
    <xf numFmtId="4" fontId="9" fillId="5" borderId="1" xfId="0" applyNumberFormat="1" applyFont="1" applyFill="1" applyBorder="1" applyAlignment="1">
      <alignment vertical="top"/>
    </xf>
    <xf numFmtId="4" fontId="12" fillId="0" borderId="1" xfId="0" applyNumberFormat="1" applyFont="1" applyBorder="1" applyAlignment="1">
      <alignment vertical="top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49" fontId="5" fillId="0" borderId="1" xfId="1" applyNumberFormat="1" applyFont="1" applyFill="1" applyBorder="1" applyAlignment="1">
      <alignment horizontal="center" vertical="top"/>
    </xf>
    <xf numFmtId="49" fontId="6" fillId="6" borderId="1" xfId="1" applyNumberFormat="1" applyFont="1" applyFill="1" applyBorder="1" applyAlignment="1">
      <alignment horizontal="center" vertical="top"/>
    </xf>
    <xf numFmtId="0" fontId="2" fillId="6" borderId="1" xfId="1" applyFont="1" applyFill="1" applyBorder="1" applyAlignment="1">
      <alignment horizontal="center" vertical="top" wrapText="1"/>
    </xf>
    <xf numFmtId="164" fontId="6" fillId="6" borderId="1" xfId="1" applyNumberFormat="1" applyFont="1" applyFill="1" applyBorder="1" applyAlignment="1">
      <alignment vertical="top"/>
    </xf>
    <xf numFmtId="4" fontId="6" fillId="6" borderId="1" xfId="1" applyNumberFormat="1" applyFont="1" applyFill="1" applyBorder="1" applyAlignment="1">
      <alignment vertical="top"/>
    </xf>
    <xf numFmtId="4" fontId="12" fillId="6" borderId="1" xfId="0" applyNumberFormat="1" applyFont="1" applyFill="1" applyBorder="1" applyAlignment="1">
      <alignment vertical="top"/>
    </xf>
    <xf numFmtId="0" fontId="6" fillId="6" borderId="1" xfId="1" applyFont="1" applyFill="1" applyBorder="1" applyAlignment="1">
      <alignment horizontal="center" vertical="top"/>
    </xf>
    <xf numFmtId="49" fontId="5" fillId="6" borderId="1" xfId="1" applyNumberFormat="1" applyFont="1" applyFill="1" applyBorder="1" applyAlignment="1">
      <alignment horizontal="center" vertical="top"/>
    </xf>
    <xf numFmtId="164" fontId="12" fillId="6" borderId="1" xfId="0" applyNumberFormat="1" applyFont="1" applyFill="1" applyBorder="1" applyAlignment="1">
      <alignment vertical="top"/>
    </xf>
    <xf numFmtId="164" fontId="12" fillId="6" borderId="3" xfId="2" applyNumberFormat="1" applyFont="1" applyFill="1" applyAlignment="1" applyProtection="1">
      <alignment horizontal="right" vertical="top" wrapText="1"/>
    </xf>
    <xf numFmtId="4" fontId="6" fillId="6" borderId="1" xfId="1" applyNumberFormat="1" applyFont="1" applyFill="1" applyBorder="1" applyAlignment="1">
      <alignment horizontal="right" vertical="top"/>
    </xf>
    <xf numFmtId="0" fontId="6" fillId="6" borderId="1" xfId="1" applyFont="1" applyFill="1" applyBorder="1" applyAlignment="1">
      <alignment vertical="top"/>
    </xf>
    <xf numFmtId="164" fontId="9" fillId="0" borderId="3" xfId="2" applyNumberFormat="1" applyFont="1" applyFill="1" applyAlignment="1" applyProtection="1">
      <alignment horizontal="right" vertical="top" wrapText="1"/>
    </xf>
    <xf numFmtId="0" fontId="6" fillId="0" borderId="1" xfId="1" applyFont="1" applyFill="1" applyBorder="1" applyAlignment="1">
      <alignment horizontal="right" vertical="center" wrapText="1"/>
    </xf>
    <xf numFmtId="164" fontId="6" fillId="0" borderId="1" xfId="1" applyNumberFormat="1" applyFont="1" applyFill="1" applyBorder="1" applyAlignment="1">
      <alignment vertical="center"/>
    </xf>
    <xf numFmtId="164" fontId="6" fillId="5" borderId="1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5" fillId="6" borderId="1" xfId="1" applyFont="1" applyFill="1" applyBorder="1" applyAlignment="1">
      <alignment horizontal="center" vertical="top" wrapText="1"/>
    </xf>
    <xf numFmtId="4" fontId="12" fillId="6" borderId="1" xfId="1" applyNumberFormat="1" applyFont="1" applyFill="1" applyBorder="1" applyAlignment="1">
      <alignment vertical="top"/>
    </xf>
    <xf numFmtId="4" fontId="12" fillId="6" borderId="1" xfId="1" applyNumberFormat="1" applyFont="1" applyFill="1" applyBorder="1" applyAlignment="1">
      <alignment horizontal="right" vertical="top"/>
    </xf>
    <xf numFmtId="0" fontId="12" fillId="6" borderId="1" xfId="1" applyFont="1" applyFill="1" applyBorder="1" applyAlignment="1">
      <alignment vertical="top"/>
    </xf>
    <xf numFmtId="165" fontId="6" fillId="6" borderId="1" xfId="1" applyNumberFormat="1" applyFont="1" applyFill="1" applyBorder="1" applyAlignment="1">
      <alignment horizontal="center" vertical="top"/>
    </xf>
    <xf numFmtId="165" fontId="7" fillId="0" borderId="1" xfId="1" applyNumberFormat="1" applyFont="1" applyFill="1" applyBorder="1" applyAlignment="1">
      <alignment horizontal="center" vertical="top"/>
    </xf>
    <xf numFmtId="165" fontId="7" fillId="6" borderId="1" xfId="1" applyNumberFormat="1" applyFont="1" applyFill="1" applyBorder="1" applyAlignment="1">
      <alignment horizontal="center" vertical="top"/>
    </xf>
    <xf numFmtId="165" fontId="12" fillId="6" borderId="1" xfId="1" applyNumberFormat="1" applyFont="1" applyFill="1" applyBorder="1" applyAlignment="1">
      <alignment horizontal="center" vertical="top"/>
    </xf>
    <xf numFmtId="165" fontId="6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6" fontId="14" fillId="0" borderId="2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top" wrapText="1"/>
    </xf>
    <xf numFmtId="0" fontId="6" fillId="6" borderId="1" xfId="1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 vertical="top" wrapText="1"/>
    </xf>
    <xf numFmtId="0" fontId="2" fillId="6" borderId="6" xfId="1" applyFont="1" applyFill="1" applyBorder="1" applyAlignment="1">
      <alignment vertical="top" wrapText="1"/>
    </xf>
    <xf numFmtId="0" fontId="16" fillId="0" borderId="0" xfId="0" applyFont="1" applyAlignment="1">
      <alignment horizontal="center" vertical="top" wrapText="1"/>
    </xf>
    <xf numFmtId="49" fontId="19" fillId="0" borderId="0" xfId="1" applyNumberFormat="1" applyFont="1" applyFill="1" applyAlignment="1">
      <alignment horizontal="justify" vertical="center" wrapText="1"/>
    </xf>
  </cellXfs>
  <cellStyles count="5">
    <cellStyle name="xl80" xfId="4"/>
    <cellStyle name="xl84" xfId="2"/>
    <cellStyle name="xl89" xfId="3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Y81"/>
  <sheetViews>
    <sheetView tabSelected="1" view="pageBreakPreview" zoomScale="110" zoomScaleNormal="100" zoomScaleSheetLayoutView="110" workbookViewId="0">
      <pane ySplit="5" topLeftCell="A51" activePane="bottomLeft" state="frozen"/>
      <selection activeCell="C1" sqref="C1"/>
      <selection pane="bottomLeft" activeCell="D64" sqref="D64"/>
    </sheetView>
  </sheetViews>
  <sheetFormatPr defaultRowHeight="15.75" x14ac:dyDescent="0.25"/>
  <cols>
    <col min="1" max="1" width="14" style="1" customWidth="1"/>
    <col min="2" max="2" width="17.28515625" style="2" hidden="1" customWidth="1"/>
    <col min="3" max="3" width="13.42578125" style="1" hidden="1" customWidth="1"/>
    <col min="4" max="4" width="62" style="2" customWidth="1"/>
    <col min="5" max="5" width="15.7109375" style="2" customWidth="1"/>
    <col min="6" max="6" width="14.7109375" style="2" customWidth="1"/>
    <col min="7" max="7" width="13.28515625" style="2" customWidth="1"/>
    <col min="8" max="8" width="13.28515625" style="2" hidden="1" customWidth="1"/>
    <col min="9" max="9" width="13.5703125" style="2" hidden="1" customWidth="1"/>
    <col min="10" max="10" width="11.140625" style="2" hidden="1" customWidth="1"/>
    <col min="11" max="11" width="3.85546875" style="2" hidden="1" customWidth="1"/>
    <col min="12" max="12" width="10.5703125" style="2" customWidth="1"/>
    <col min="13" max="13" width="14.7109375" style="2" customWidth="1"/>
    <col min="14" max="51" width="9.140625" style="2"/>
    <col min="52" max="16384" width="9.140625" style="3"/>
  </cols>
  <sheetData>
    <row r="2" spans="1:51" ht="18.75" customHeight="1" x14ac:dyDescent="0.25">
      <c r="A2" s="86" t="s">
        <v>69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51" ht="20.25" customHeight="1" x14ac:dyDescent="0.25">
      <c r="A3" s="86" t="s">
        <v>94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51" ht="19.5" customHeight="1" x14ac:dyDescent="0.3">
      <c r="A4" s="20"/>
      <c r="C4" s="20"/>
      <c r="D4" s="20"/>
      <c r="F4" s="3"/>
      <c r="G4" s="4"/>
      <c r="H4" s="4"/>
      <c r="I4" s="4"/>
      <c r="J4" s="4"/>
      <c r="K4" s="4"/>
      <c r="L4" s="4" t="s">
        <v>0</v>
      </c>
    </row>
    <row r="5" spans="1:51" ht="57" customHeight="1" x14ac:dyDescent="0.25">
      <c r="A5" s="5"/>
      <c r="B5" s="18" t="s">
        <v>24</v>
      </c>
      <c r="C5" s="5"/>
      <c r="D5" s="5" t="s">
        <v>77</v>
      </c>
      <c r="E5" s="75" t="s">
        <v>97</v>
      </c>
      <c r="F5" s="76" t="s">
        <v>96</v>
      </c>
      <c r="G5" s="77" t="s">
        <v>95</v>
      </c>
      <c r="H5" s="76" t="s">
        <v>35</v>
      </c>
      <c r="I5" s="75" t="s">
        <v>68</v>
      </c>
      <c r="J5" s="75" t="s">
        <v>36</v>
      </c>
      <c r="K5" s="75" t="s">
        <v>33</v>
      </c>
      <c r="L5" s="78" t="s">
        <v>65</v>
      </c>
    </row>
    <row r="6" spans="1:51" ht="14.25" customHeight="1" x14ac:dyDescent="0.25">
      <c r="A6" s="79">
        <v>1</v>
      </c>
      <c r="B6" s="80"/>
      <c r="C6" s="79"/>
      <c r="D6" s="79">
        <v>2</v>
      </c>
      <c r="E6" s="80">
        <v>3</v>
      </c>
      <c r="F6" s="81">
        <v>4</v>
      </c>
      <c r="G6" s="80">
        <v>5</v>
      </c>
      <c r="H6" s="80">
        <v>3</v>
      </c>
      <c r="I6" s="80">
        <v>3</v>
      </c>
      <c r="J6" s="80">
        <v>3</v>
      </c>
      <c r="K6" s="80">
        <v>3</v>
      </c>
      <c r="L6" s="80">
        <v>6</v>
      </c>
    </row>
    <row r="7" spans="1:51" s="7" customFormat="1" ht="45.75" customHeight="1" x14ac:dyDescent="0.2">
      <c r="A7" s="83">
        <v>1</v>
      </c>
      <c r="B7" s="85"/>
      <c r="C7" s="85"/>
      <c r="D7" s="83" t="s">
        <v>92</v>
      </c>
      <c r="E7" s="52">
        <f>SUM(E8:E13)</f>
        <v>1588924.1999999997</v>
      </c>
      <c r="F7" s="52">
        <f>SUM(F8:F13)</f>
        <v>1085198.6000000001</v>
      </c>
      <c r="G7" s="52">
        <f>E7-F7</f>
        <v>503725.59999999963</v>
      </c>
      <c r="H7" s="53">
        <f>SUM(H8:H13)</f>
        <v>7834.3</v>
      </c>
      <c r="I7" s="53">
        <f>SUM(I8:I13)</f>
        <v>745277.9</v>
      </c>
      <c r="J7" s="54">
        <f t="shared" ref="J7:J9" si="0">E7-I7</f>
        <v>843646.2999999997</v>
      </c>
      <c r="K7" s="52"/>
      <c r="L7" s="70">
        <f>F7/E7*100</f>
        <v>68.297694754727772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51" s="7" customFormat="1" ht="18" customHeight="1" x14ac:dyDescent="0.2">
      <c r="A8" s="25" t="s">
        <v>17</v>
      </c>
      <c r="B8" s="26">
        <v>711</v>
      </c>
      <c r="C8" s="25" t="s">
        <v>17</v>
      </c>
      <c r="D8" s="46" t="s">
        <v>10</v>
      </c>
      <c r="E8" s="38">
        <v>680345.8</v>
      </c>
      <c r="F8" s="38">
        <v>491289.9</v>
      </c>
      <c r="G8" s="38">
        <f t="shared" ref="G8:G50" si="1">E8-F8</f>
        <v>189055.90000000002</v>
      </c>
      <c r="H8" s="39" t="s">
        <v>37</v>
      </c>
      <c r="I8" s="40">
        <v>343107.7</v>
      </c>
      <c r="J8" s="40">
        <f t="shared" si="0"/>
        <v>337238.10000000003</v>
      </c>
      <c r="K8" s="41" t="s">
        <v>34</v>
      </c>
      <c r="L8" s="71">
        <f>F8/E8*100</f>
        <v>72.211792885323902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</row>
    <row r="9" spans="1:51" s="7" customFormat="1" ht="18" customHeight="1" x14ac:dyDescent="0.2">
      <c r="A9" s="25" t="s">
        <v>18</v>
      </c>
      <c r="B9" s="26">
        <v>712</v>
      </c>
      <c r="C9" s="25" t="s">
        <v>18</v>
      </c>
      <c r="D9" s="47" t="s">
        <v>48</v>
      </c>
      <c r="E9" s="38">
        <v>847577.59999999998</v>
      </c>
      <c r="F9" s="38">
        <v>552022.80000000005</v>
      </c>
      <c r="G9" s="38">
        <f t="shared" si="1"/>
        <v>295554.79999999993</v>
      </c>
      <c r="H9" s="40"/>
      <c r="I9" s="37">
        <v>387973.1</v>
      </c>
      <c r="J9" s="40">
        <f t="shared" si="0"/>
        <v>459604.5</v>
      </c>
      <c r="K9" s="42"/>
      <c r="L9" s="71">
        <f t="shared" ref="L9:L37" si="2">F9/E9*100</f>
        <v>65.129470151169642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</row>
    <row r="10" spans="1:51" s="7" customFormat="1" ht="18" customHeight="1" x14ac:dyDescent="0.2">
      <c r="A10" s="25" t="s">
        <v>19</v>
      </c>
      <c r="B10" s="26">
        <v>713</v>
      </c>
      <c r="C10" s="25" t="s">
        <v>19</v>
      </c>
      <c r="D10" s="47" t="s">
        <v>23</v>
      </c>
      <c r="E10" s="38">
        <v>8613.7000000000007</v>
      </c>
      <c r="F10" s="38">
        <v>7631.7</v>
      </c>
      <c r="G10" s="38">
        <f t="shared" si="1"/>
        <v>982.00000000000091</v>
      </c>
      <c r="H10" s="40">
        <v>7834.3</v>
      </c>
      <c r="I10" s="40">
        <v>8693.2999999999993</v>
      </c>
      <c r="J10" s="40">
        <f>E10-I10</f>
        <v>-79.599999999998545</v>
      </c>
      <c r="K10" s="41" t="s">
        <v>34</v>
      </c>
      <c r="L10" s="71">
        <f t="shared" si="2"/>
        <v>88.599556520426745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 s="7" customFormat="1" ht="30.75" customHeight="1" x14ac:dyDescent="0.2">
      <c r="A11" s="25" t="s">
        <v>20</v>
      </c>
      <c r="B11" s="26">
        <v>714</v>
      </c>
      <c r="C11" s="25" t="s">
        <v>20</v>
      </c>
      <c r="D11" s="47" t="s">
        <v>11</v>
      </c>
      <c r="E11" s="38">
        <v>5755.4</v>
      </c>
      <c r="F11" s="36">
        <v>4102.2</v>
      </c>
      <c r="G11" s="38">
        <f t="shared" si="1"/>
        <v>1653.1999999999998</v>
      </c>
      <c r="H11" s="31"/>
      <c r="I11" s="37">
        <v>5463.6</v>
      </c>
      <c r="J11" s="40">
        <f t="shared" ref="J11:J14" si="3">E11-I11</f>
        <v>291.79999999999927</v>
      </c>
      <c r="K11" s="32"/>
      <c r="L11" s="71">
        <f t="shared" si="2"/>
        <v>71.275671543246347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  <row r="12" spans="1:51" s="7" customFormat="1" ht="30.75" customHeight="1" x14ac:dyDescent="0.2">
      <c r="A12" s="25" t="s">
        <v>21</v>
      </c>
      <c r="B12" s="26">
        <v>715</v>
      </c>
      <c r="C12" s="25" t="s">
        <v>21</v>
      </c>
      <c r="D12" s="47" t="s">
        <v>12</v>
      </c>
      <c r="E12" s="38">
        <v>69.5</v>
      </c>
      <c r="F12" s="36">
        <v>45.5</v>
      </c>
      <c r="G12" s="38">
        <f t="shared" si="1"/>
        <v>24</v>
      </c>
      <c r="H12" s="31"/>
      <c r="I12" s="37"/>
      <c r="J12" s="40"/>
      <c r="K12" s="32"/>
      <c r="L12" s="71">
        <f t="shared" si="2"/>
        <v>65.467625899280577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  <row r="13" spans="1:51" s="7" customFormat="1" ht="32.25" customHeight="1" x14ac:dyDescent="0.2">
      <c r="A13" s="25" t="s">
        <v>53</v>
      </c>
      <c r="B13" s="26">
        <v>715</v>
      </c>
      <c r="C13" s="25" t="s">
        <v>21</v>
      </c>
      <c r="D13" s="47" t="s">
        <v>70</v>
      </c>
      <c r="E13" s="38">
        <v>46562.2</v>
      </c>
      <c r="F13" s="36">
        <v>30106.5</v>
      </c>
      <c r="G13" s="38">
        <f t="shared" si="1"/>
        <v>16455.699999999997</v>
      </c>
      <c r="H13" s="31"/>
      <c r="I13" s="37">
        <v>40.200000000000003</v>
      </c>
      <c r="J13" s="40">
        <f t="shared" si="3"/>
        <v>46522</v>
      </c>
      <c r="K13" s="32"/>
      <c r="L13" s="71">
        <f t="shared" si="2"/>
        <v>64.658671626340677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</row>
    <row r="14" spans="1:51" s="9" customFormat="1" ht="45" customHeight="1" x14ac:dyDescent="0.2">
      <c r="A14" s="50" t="s">
        <v>39</v>
      </c>
      <c r="B14" s="51" t="s">
        <v>25</v>
      </c>
      <c r="C14" s="50" t="s">
        <v>1</v>
      </c>
      <c r="D14" s="83" t="s">
        <v>80</v>
      </c>
      <c r="E14" s="52">
        <f>SUM(E15:E16)</f>
        <v>73665.7</v>
      </c>
      <c r="F14" s="52">
        <f>SUM(F15:F16)</f>
        <v>50474.2</v>
      </c>
      <c r="G14" s="52">
        <f t="shared" si="1"/>
        <v>23191.5</v>
      </c>
      <c r="H14" s="53">
        <f>F14</f>
        <v>50474.2</v>
      </c>
      <c r="I14" s="53" t="e">
        <f>#REF!+#REF!+#REF!+#REF!</f>
        <v>#REF!</v>
      </c>
      <c r="J14" s="54" t="e">
        <f t="shared" si="3"/>
        <v>#REF!</v>
      </c>
      <c r="K14" s="52"/>
      <c r="L14" s="70">
        <f>F14/E14*100</f>
        <v>68.517912678492166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9" customFormat="1" ht="18" customHeight="1" x14ac:dyDescent="0.2">
      <c r="A15" s="25" t="s">
        <v>17</v>
      </c>
      <c r="B15" s="24"/>
      <c r="C15" s="27"/>
      <c r="D15" s="82" t="s">
        <v>71</v>
      </c>
      <c r="E15" s="43">
        <v>73665.7</v>
      </c>
      <c r="F15" s="43">
        <v>50474.2</v>
      </c>
      <c r="G15" s="38">
        <f t="shared" ref="G15:G16" si="4">E15-F15</f>
        <v>23191.5</v>
      </c>
      <c r="H15" s="31"/>
      <c r="I15" s="37">
        <v>40.200000000000003</v>
      </c>
      <c r="J15" s="40">
        <f t="shared" ref="J15:J16" si="5">E15-I15</f>
        <v>73625.5</v>
      </c>
      <c r="K15" s="32"/>
      <c r="L15" s="71">
        <f t="shared" ref="L15" si="6">F15/E15*100</f>
        <v>68.517912678492166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</row>
    <row r="16" spans="1:51" s="9" customFormat="1" ht="18" customHeight="1" x14ac:dyDescent="0.2">
      <c r="A16" s="25" t="s">
        <v>18</v>
      </c>
      <c r="B16" s="24"/>
      <c r="C16" s="27"/>
      <c r="D16" s="82" t="s">
        <v>72</v>
      </c>
      <c r="E16" s="43">
        <v>0</v>
      </c>
      <c r="F16" s="43">
        <v>0</v>
      </c>
      <c r="G16" s="38">
        <f t="shared" si="4"/>
        <v>0</v>
      </c>
      <c r="H16" s="31"/>
      <c r="I16" s="37">
        <v>40.200000000000003</v>
      </c>
      <c r="J16" s="40">
        <f t="shared" si="5"/>
        <v>-40.200000000000003</v>
      </c>
      <c r="K16" s="32"/>
      <c r="L16" s="71">
        <v>0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11" customFormat="1" ht="35.25" customHeight="1" x14ac:dyDescent="0.2">
      <c r="A17" s="50" t="s">
        <v>40</v>
      </c>
      <c r="B17" s="51" t="s">
        <v>26</v>
      </c>
      <c r="C17" s="50" t="s">
        <v>2</v>
      </c>
      <c r="D17" s="83" t="s">
        <v>81</v>
      </c>
      <c r="E17" s="52">
        <f>SUM(E18:E20)</f>
        <v>538185.69999999995</v>
      </c>
      <c r="F17" s="52">
        <f>SUM(F18:F20)</f>
        <v>182640.80000000002</v>
      </c>
      <c r="G17" s="52">
        <f t="shared" si="1"/>
        <v>355544.89999999991</v>
      </c>
      <c r="H17" s="53">
        <f t="shared" ref="H17:H20" si="7">F17</f>
        <v>182640.80000000002</v>
      </c>
      <c r="I17" s="53">
        <f>SUM(I18:I20)</f>
        <v>92788.099999999991</v>
      </c>
      <c r="J17" s="54">
        <f t="shared" ref="J17" si="8">E17-I17</f>
        <v>445397.6</v>
      </c>
      <c r="K17" s="52"/>
      <c r="L17" s="70">
        <f t="shared" si="2"/>
        <v>33.936390357454691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1:51" s="11" customFormat="1" ht="18.75" customHeight="1" x14ac:dyDescent="0.2">
      <c r="A18" s="25" t="s">
        <v>17</v>
      </c>
      <c r="B18" s="28">
        <v>731</v>
      </c>
      <c r="C18" s="25" t="s">
        <v>17</v>
      </c>
      <c r="D18" s="47" t="s">
        <v>13</v>
      </c>
      <c r="E18" s="38">
        <v>435496.8</v>
      </c>
      <c r="F18" s="36">
        <v>111598</v>
      </c>
      <c r="G18" s="38">
        <f t="shared" si="1"/>
        <v>323898.8</v>
      </c>
      <c r="H18" s="37">
        <f t="shared" si="7"/>
        <v>111598</v>
      </c>
      <c r="I18" s="37">
        <v>41343</v>
      </c>
      <c r="J18" s="40">
        <f t="shared" ref="J18:J25" si="9">E18-I18</f>
        <v>394153.8</v>
      </c>
      <c r="K18" s="43"/>
      <c r="L18" s="71">
        <f t="shared" si="2"/>
        <v>25.625446616370084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31.5" x14ac:dyDescent="0.2">
      <c r="A19" s="25" t="s">
        <v>18</v>
      </c>
      <c r="B19" s="28">
        <v>732</v>
      </c>
      <c r="C19" s="25" t="s">
        <v>18</v>
      </c>
      <c r="D19" s="47" t="s">
        <v>14</v>
      </c>
      <c r="E19" s="38">
        <v>95212.7</v>
      </c>
      <c r="F19" s="38">
        <v>69588.7</v>
      </c>
      <c r="G19" s="38">
        <f t="shared" si="1"/>
        <v>25624</v>
      </c>
      <c r="H19" s="37">
        <f t="shared" si="7"/>
        <v>69588.7</v>
      </c>
      <c r="I19" s="40">
        <v>49715.7</v>
      </c>
      <c r="J19" s="40">
        <f t="shared" si="9"/>
        <v>45497</v>
      </c>
      <c r="K19" s="42"/>
      <c r="L19" s="71">
        <f t="shared" si="2"/>
        <v>73.087623814890236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1" customFormat="1" x14ac:dyDescent="0.2">
      <c r="A20" s="25" t="s">
        <v>19</v>
      </c>
      <c r="B20" s="28">
        <v>733</v>
      </c>
      <c r="C20" s="25" t="s">
        <v>19</v>
      </c>
      <c r="D20" s="47" t="s">
        <v>15</v>
      </c>
      <c r="E20" s="38">
        <v>7476.2</v>
      </c>
      <c r="F20" s="36">
        <v>1454.1</v>
      </c>
      <c r="G20" s="38">
        <f t="shared" si="1"/>
        <v>6022.1</v>
      </c>
      <c r="H20" s="37">
        <f t="shared" si="7"/>
        <v>1454.1</v>
      </c>
      <c r="I20" s="37">
        <v>1729.4</v>
      </c>
      <c r="J20" s="40">
        <f t="shared" si="9"/>
        <v>5746.7999999999993</v>
      </c>
      <c r="K20" s="43"/>
      <c r="L20" s="71">
        <f t="shared" si="2"/>
        <v>19.449720446215991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</row>
    <row r="21" spans="1:51" s="13" customFormat="1" ht="45.75" customHeight="1" x14ac:dyDescent="0.2">
      <c r="A21" s="55">
        <v>4</v>
      </c>
      <c r="B21" s="51" t="s">
        <v>26</v>
      </c>
      <c r="C21" s="55" t="s">
        <v>3</v>
      </c>
      <c r="D21" s="83" t="s">
        <v>82</v>
      </c>
      <c r="E21" s="52">
        <f>E22+E23+E24+E25</f>
        <v>25300.199999999997</v>
      </c>
      <c r="F21" s="52">
        <f>F22+F23+F24+F25</f>
        <v>15255.2</v>
      </c>
      <c r="G21" s="52">
        <f t="shared" si="1"/>
        <v>10044.999999999996</v>
      </c>
      <c r="H21" s="53">
        <f>F21</f>
        <v>15255.2</v>
      </c>
      <c r="I21" s="53" t="e">
        <f>I22+I23+I24+I25</f>
        <v>#REF!</v>
      </c>
      <c r="J21" s="54" t="e">
        <f t="shared" si="9"/>
        <v>#REF!</v>
      </c>
      <c r="K21" s="52"/>
      <c r="L21" s="70">
        <f t="shared" si="2"/>
        <v>60.296756547379083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</row>
    <row r="22" spans="1:51" s="13" customFormat="1" ht="34.5" customHeight="1" x14ac:dyDescent="0.2">
      <c r="A22" s="25" t="s">
        <v>17</v>
      </c>
      <c r="B22" s="28">
        <v>741</v>
      </c>
      <c r="C22" s="25" t="s">
        <v>17</v>
      </c>
      <c r="D22" s="46" t="s">
        <v>59</v>
      </c>
      <c r="E22" s="36">
        <v>7030.7</v>
      </c>
      <c r="F22" s="36">
        <v>2900</v>
      </c>
      <c r="G22" s="38">
        <f t="shared" si="1"/>
        <v>4130.7</v>
      </c>
      <c r="H22" s="34"/>
      <c r="I22" s="34" t="e">
        <f>SUM(#REF!)</f>
        <v>#REF!</v>
      </c>
      <c r="J22" s="44" t="e">
        <f t="shared" si="9"/>
        <v>#REF!</v>
      </c>
      <c r="K22" s="36"/>
      <c r="L22" s="71">
        <f t="shared" si="2"/>
        <v>41.247670928925992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1:51" s="13" customFormat="1" ht="18.75" customHeight="1" x14ac:dyDescent="0.2">
      <c r="A23" s="25" t="s">
        <v>18</v>
      </c>
      <c r="B23" s="28">
        <v>742</v>
      </c>
      <c r="C23" s="25" t="s">
        <v>18</v>
      </c>
      <c r="D23" s="47" t="s">
        <v>60</v>
      </c>
      <c r="E23" s="36">
        <v>1537.9</v>
      </c>
      <c r="F23" s="36">
        <v>1433.6</v>
      </c>
      <c r="G23" s="38">
        <f t="shared" si="1"/>
        <v>104.30000000000018</v>
      </c>
      <c r="H23" s="34"/>
      <c r="I23" s="33" t="e">
        <f>#REF!+#REF!</f>
        <v>#REF!</v>
      </c>
      <c r="J23" s="44" t="e">
        <f t="shared" si="9"/>
        <v>#REF!</v>
      </c>
      <c r="K23" s="36"/>
      <c r="L23" s="71">
        <f t="shared" si="2"/>
        <v>93.21802457897131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1:51" s="13" customFormat="1" ht="31.5" x14ac:dyDescent="0.2">
      <c r="A24" s="25" t="s">
        <v>19</v>
      </c>
      <c r="B24" s="28">
        <v>743</v>
      </c>
      <c r="C24" s="25" t="s">
        <v>19</v>
      </c>
      <c r="D24" s="48" t="s">
        <v>16</v>
      </c>
      <c r="E24" s="36">
        <v>12870.5</v>
      </c>
      <c r="F24" s="36">
        <v>8131.3</v>
      </c>
      <c r="G24" s="38">
        <f t="shared" si="1"/>
        <v>4739.2</v>
      </c>
      <c r="H24" s="33"/>
      <c r="I24" s="34">
        <v>80.400000000000006</v>
      </c>
      <c r="J24" s="44">
        <f t="shared" si="9"/>
        <v>12790.1</v>
      </c>
      <c r="K24" s="35"/>
      <c r="L24" s="71">
        <f t="shared" si="2"/>
        <v>63.1778097199021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1:51" s="13" customFormat="1" ht="31.5" customHeight="1" x14ac:dyDescent="0.2">
      <c r="A25" s="25" t="s">
        <v>20</v>
      </c>
      <c r="B25" s="28">
        <v>744</v>
      </c>
      <c r="C25" s="25" t="s">
        <v>20</v>
      </c>
      <c r="D25" s="48" t="s">
        <v>61</v>
      </c>
      <c r="E25" s="36">
        <v>3861.1</v>
      </c>
      <c r="F25" s="36">
        <v>2790.3</v>
      </c>
      <c r="G25" s="38">
        <f t="shared" si="1"/>
        <v>1070.7999999999997</v>
      </c>
      <c r="H25" s="33"/>
      <c r="I25" s="33" t="e">
        <f>SUM(#REF!)</f>
        <v>#REF!</v>
      </c>
      <c r="J25" s="44" t="e">
        <f t="shared" si="9"/>
        <v>#REF!</v>
      </c>
      <c r="K25" s="35"/>
      <c r="L25" s="71">
        <f t="shared" si="2"/>
        <v>72.26697055243325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1:51" s="11" customFormat="1" ht="43.5" customHeight="1" x14ac:dyDescent="0.2">
      <c r="A26" s="56" t="s">
        <v>41</v>
      </c>
      <c r="B26" s="51" t="s">
        <v>28</v>
      </c>
      <c r="C26" s="56" t="s">
        <v>4</v>
      </c>
      <c r="D26" s="83" t="s">
        <v>83</v>
      </c>
      <c r="E26" s="52">
        <f>SUM(E27:E28)</f>
        <v>1774.9</v>
      </c>
      <c r="F26" s="52">
        <f>SUM(F27:F28)</f>
        <v>64.2</v>
      </c>
      <c r="G26" s="52">
        <f t="shared" si="1"/>
        <v>1710.7</v>
      </c>
      <c r="H26" s="53">
        <f>F26</f>
        <v>64.2</v>
      </c>
      <c r="I26" s="53" t="e">
        <f>SUM(#REF!)</f>
        <v>#REF!</v>
      </c>
      <c r="J26" s="53" t="e">
        <f t="shared" ref="J26:J35" si="10">E26-I26</f>
        <v>#REF!</v>
      </c>
      <c r="K26" s="52"/>
      <c r="L26" s="70">
        <f t="shared" si="2"/>
        <v>3.6171051890247337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1:51" s="11" customFormat="1" ht="31.5" x14ac:dyDescent="0.2">
      <c r="A27" s="25" t="s">
        <v>17</v>
      </c>
      <c r="B27" s="24"/>
      <c r="C27" s="49"/>
      <c r="D27" s="48" t="s">
        <v>62</v>
      </c>
      <c r="E27" s="36">
        <v>1774.9</v>
      </c>
      <c r="F27" s="36">
        <v>64.2</v>
      </c>
      <c r="G27" s="38">
        <f t="shared" ref="G27:G29" si="11">E27-F27</f>
        <v>1710.7</v>
      </c>
      <c r="H27" s="34"/>
      <c r="I27" s="33" t="e">
        <f>#REF!+#REF!</f>
        <v>#REF!</v>
      </c>
      <c r="J27" s="44" t="e">
        <f t="shared" si="10"/>
        <v>#REF!</v>
      </c>
      <c r="K27" s="36"/>
      <c r="L27" s="71">
        <f t="shared" ref="L27:L29" si="12">F27/E27*100</f>
        <v>3.6171051890247337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1:51" s="11" customFormat="1" x14ac:dyDescent="0.2">
      <c r="A28" s="25" t="s">
        <v>18</v>
      </c>
      <c r="B28" s="24"/>
      <c r="C28" s="49"/>
      <c r="D28" s="48" t="s">
        <v>73</v>
      </c>
      <c r="E28" s="36">
        <v>0</v>
      </c>
      <c r="F28" s="36">
        <v>0</v>
      </c>
      <c r="G28" s="38">
        <f t="shared" si="11"/>
        <v>0</v>
      </c>
      <c r="H28" s="33"/>
      <c r="I28" s="34">
        <v>80.400000000000006</v>
      </c>
      <c r="J28" s="44">
        <f t="shared" si="10"/>
        <v>-80.400000000000006</v>
      </c>
      <c r="K28" s="35"/>
      <c r="L28" s="71">
        <v>0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1:51" s="11" customFormat="1" ht="48" customHeight="1" x14ac:dyDescent="0.2">
      <c r="A29" s="50" t="s">
        <v>42</v>
      </c>
      <c r="B29" s="51"/>
      <c r="C29" s="56"/>
      <c r="D29" s="84" t="s">
        <v>84</v>
      </c>
      <c r="E29" s="52">
        <f>SUM(E30:E34)</f>
        <v>554971.39999999991</v>
      </c>
      <c r="F29" s="52">
        <f>SUM(F30:F34)</f>
        <v>276105.2</v>
      </c>
      <c r="G29" s="52">
        <f t="shared" si="11"/>
        <v>278866.1999999999</v>
      </c>
      <c r="H29" s="53">
        <f>F29</f>
        <v>276105.2</v>
      </c>
      <c r="I29" s="53" t="e">
        <f>SUM(#REF!)</f>
        <v>#REF!</v>
      </c>
      <c r="J29" s="53" t="e">
        <f t="shared" ref="J29:J34" si="13">E29-I29</f>
        <v>#REF!</v>
      </c>
      <c r="K29" s="52"/>
      <c r="L29" s="70">
        <f t="shared" si="12"/>
        <v>49.751248442712551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1:51" s="11" customFormat="1" ht="18" customHeight="1" x14ac:dyDescent="0.2">
      <c r="A30" s="25" t="s">
        <v>17</v>
      </c>
      <c r="B30" s="24"/>
      <c r="C30" s="49"/>
      <c r="D30" s="48" t="s">
        <v>54</v>
      </c>
      <c r="E30" s="36">
        <v>2917.2</v>
      </c>
      <c r="F30" s="36">
        <v>1011.3</v>
      </c>
      <c r="G30" s="38">
        <f t="shared" ref="G30:G34" si="14">E30-F30</f>
        <v>1905.8999999999999</v>
      </c>
      <c r="H30" s="34"/>
      <c r="I30" s="33" t="e">
        <f>#REF!+#REF!</f>
        <v>#REF!</v>
      </c>
      <c r="J30" s="44" t="e">
        <f t="shared" si="13"/>
        <v>#REF!</v>
      </c>
      <c r="K30" s="36"/>
      <c r="L30" s="71">
        <f t="shared" ref="L30:L34" si="15">F30/E30*100</f>
        <v>34.666803784450842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1:51" s="11" customFormat="1" ht="18" customHeight="1" x14ac:dyDescent="0.2">
      <c r="A31" s="25" t="s">
        <v>18</v>
      </c>
      <c r="B31" s="24"/>
      <c r="C31" s="49"/>
      <c r="D31" s="48" t="s">
        <v>55</v>
      </c>
      <c r="E31" s="36">
        <v>120853.8</v>
      </c>
      <c r="F31" s="36">
        <v>82305.600000000006</v>
      </c>
      <c r="G31" s="38">
        <f t="shared" si="14"/>
        <v>38548.199999999997</v>
      </c>
      <c r="H31" s="34"/>
      <c r="I31" s="33" t="e">
        <f>#REF!+#REF!</f>
        <v>#REF!</v>
      </c>
      <c r="J31" s="44" t="e">
        <f t="shared" si="13"/>
        <v>#REF!</v>
      </c>
      <c r="K31" s="36"/>
      <c r="L31" s="71">
        <f t="shared" si="15"/>
        <v>68.103443995968689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1:51" s="11" customFormat="1" ht="18" customHeight="1" x14ac:dyDescent="0.2">
      <c r="A32" s="25" t="s">
        <v>19</v>
      </c>
      <c r="B32" s="24"/>
      <c r="C32" s="49"/>
      <c r="D32" s="48" t="s">
        <v>56</v>
      </c>
      <c r="E32" s="36">
        <v>163965.1</v>
      </c>
      <c r="F32" s="36">
        <v>47628.3</v>
      </c>
      <c r="G32" s="38">
        <f t="shared" si="14"/>
        <v>116336.8</v>
      </c>
      <c r="H32" s="34"/>
      <c r="I32" s="33" t="e">
        <f>#REF!+#REF!</f>
        <v>#REF!</v>
      </c>
      <c r="J32" s="44" t="e">
        <f t="shared" si="13"/>
        <v>#REF!</v>
      </c>
      <c r="K32" s="36"/>
      <c r="L32" s="71">
        <f t="shared" si="15"/>
        <v>29.047827860928944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1:51" s="11" customFormat="1" ht="18" customHeight="1" x14ac:dyDescent="0.2">
      <c r="A33" s="25" t="s">
        <v>20</v>
      </c>
      <c r="B33" s="24"/>
      <c r="C33" s="49"/>
      <c r="D33" s="48" t="s">
        <v>57</v>
      </c>
      <c r="E33" s="36">
        <v>264164.3</v>
      </c>
      <c r="F33" s="36">
        <v>143480.5</v>
      </c>
      <c r="G33" s="38">
        <f t="shared" si="14"/>
        <v>120683.79999999999</v>
      </c>
      <c r="H33" s="34"/>
      <c r="I33" s="33" t="e">
        <f>#REF!+#REF!</f>
        <v>#REF!</v>
      </c>
      <c r="J33" s="44" t="e">
        <f t="shared" si="13"/>
        <v>#REF!</v>
      </c>
      <c r="K33" s="36"/>
      <c r="L33" s="71">
        <f t="shared" si="15"/>
        <v>54.3148714644636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1:51" s="11" customFormat="1" ht="18" customHeight="1" x14ac:dyDescent="0.2">
      <c r="A34" s="25" t="s">
        <v>21</v>
      </c>
      <c r="B34" s="24"/>
      <c r="C34" s="49"/>
      <c r="D34" s="48" t="s">
        <v>58</v>
      </c>
      <c r="E34" s="36">
        <v>3071</v>
      </c>
      <c r="F34" s="36">
        <v>1679.5</v>
      </c>
      <c r="G34" s="38">
        <f t="shared" si="14"/>
        <v>1391.5</v>
      </c>
      <c r="H34" s="34"/>
      <c r="I34" s="33" t="e">
        <f>#REF!+#REF!</f>
        <v>#REF!</v>
      </c>
      <c r="J34" s="44" t="e">
        <f t="shared" si="13"/>
        <v>#REF!</v>
      </c>
      <c r="K34" s="36"/>
      <c r="L34" s="71">
        <f t="shared" si="15"/>
        <v>54.689026375773366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1:51" s="11" customFormat="1" ht="47.25" x14ac:dyDescent="0.2">
      <c r="A35" s="50" t="s">
        <v>43</v>
      </c>
      <c r="B35" s="51" t="s">
        <v>27</v>
      </c>
      <c r="C35" s="50" t="s">
        <v>5</v>
      </c>
      <c r="D35" s="83" t="s">
        <v>85</v>
      </c>
      <c r="E35" s="52">
        <f>SUM(E36:E39)</f>
        <v>258096.1</v>
      </c>
      <c r="F35" s="52">
        <f>SUM(F36:F39)</f>
        <v>159005.20000000001</v>
      </c>
      <c r="G35" s="52">
        <f t="shared" si="1"/>
        <v>99090.9</v>
      </c>
      <c r="H35" s="53">
        <f t="shared" ref="H35" si="16">F35</f>
        <v>159005.20000000001</v>
      </c>
      <c r="I35" s="53" t="e">
        <f>I36+#REF!+I39</f>
        <v>#REF!</v>
      </c>
      <c r="J35" s="53" t="e">
        <f t="shared" si="10"/>
        <v>#REF!</v>
      </c>
      <c r="K35" s="52"/>
      <c r="L35" s="70">
        <f t="shared" si="2"/>
        <v>61.606975076337847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1:51" s="11" customFormat="1" ht="32.25" customHeight="1" x14ac:dyDescent="0.2">
      <c r="A36" s="25" t="s">
        <v>17</v>
      </c>
      <c r="B36" s="29">
        <v>771</v>
      </c>
      <c r="C36" s="25" t="s">
        <v>17</v>
      </c>
      <c r="D36" s="47" t="s">
        <v>49</v>
      </c>
      <c r="E36" s="38">
        <v>232232.6</v>
      </c>
      <c r="F36" s="38">
        <v>137392.29999999999</v>
      </c>
      <c r="G36" s="36">
        <f t="shared" si="1"/>
        <v>94840.300000000017</v>
      </c>
      <c r="H36" s="40"/>
      <c r="I36" s="45" t="e">
        <f>SUM(#REF!)</f>
        <v>#REF!</v>
      </c>
      <c r="J36" s="40" t="e">
        <f>E36-I36</f>
        <v>#REF!</v>
      </c>
      <c r="K36" s="42"/>
      <c r="L36" s="71">
        <f t="shared" si="2"/>
        <v>59.161504457169222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1:51" s="11" customFormat="1" ht="48" customHeight="1" x14ac:dyDescent="0.2">
      <c r="A37" s="25" t="s">
        <v>18</v>
      </c>
      <c r="B37" s="29"/>
      <c r="C37" s="25"/>
      <c r="D37" s="47" t="s">
        <v>74</v>
      </c>
      <c r="E37" s="38">
        <v>6299.1</v>
      </c>
      <c r="F37" s="38">
        <v>4622.2</v>
      </c>
      <c r="G37" s="36">
        <f t="shared" si="1"/>
        <v>1676.9000000000005</v>
      </c>
      <c r="H37" s="40"/>
      <c r="I37" s="45"/>
      <c r="J37" s="40"/>
      <c r="K37" s="42"/>
      <c r="L37" s="71">
        <f t="shared" si="2"/>
        <v>73.378736644917524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1:51" s="11" customFormat="1" ht="48" customHeight="1" x14ac:dyDescent="0.2">
      <c r="A38" s="25" t="s">
        <v>19</v>
      </c>
      <c r="B38" s="29"/>
      <c r="C38" s="25"/>
      <c r="D38" s="47" t="s">
        <v>63</v>
      </c>
      <c r="E38" s="38">
        <v>13106.4</v>
      </c>
      <c r="F38" s="38">
        <v>11476.5</v>
      </c>
      <c r="G38" s="36">
        <f t="shared" ref="G38" si="17">E38-F38</f>
        <v>1629.8999999999996</v>
      </c>
      <c r="H38" s="40"/>
      <c r="I38" s="45"/>
      <c r="J38" s="40"/>
      <c r="K38" s="42"/>
      <c r="L38" s="71">
        <f t="shared" ref="L38" si="18">F38/E38*100</f>
        <v>87.564090825856084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1:51" s="11" customFormat="1" ht="47.25" x14ac:dyDescent="0.2">
      <c r="A39" s="25" t="s">
        <v>20</v>
      </c>
      <c r="B39" s="29">
        <v>773</v>
      </c>
      <c r="C39" s="25" t="s">
        <v>19</v>
      </c>
      <c r="D39" s="47" t="s">
        <v>75</v>
      </c>
      <c r="E39" s="38">
        <v>6458</v>
      </c>
      <c r="F39" s="36">
        <v>5514.2</v>
      </c>
      <c r="G39" s="38">
        <f t="shared" si="1"/>
        <v>943.80000000000018</v>
      </c>
      <c r="H39" s="31"/>
      <c r="I39" s="37">
        <v>29268.400000000001</v>
      </c>
      <c r="J39" s="40">
        <f t="shared" ref="J39:J40" si="19">E39-I39</f>
        <v>-22810.400000000001</v>
      </c>
      <c r="K39" s="32"/>
      <c r="L39" s="71">
        <f t="shared" ref="L39:L54" si="20">F39/E39*100</f>
        <v>85.385568287395472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1:51" s="11" customFormat="1" ht="48.75" customHeight="1" x14ac:dyDescent="0.2">
      <c r="A40" s="50" t="s">
        <v>44</v>
      </c>
      <c r="B40" s="51" t="s">
        <v>32</v>
      </c>
      <c r="C40" s="50" t="s">
        <v>6</v>
      </c>
      <c r="D40" s="83" t="s">
        <v>87</v>
      </c>
      <c r="E40" s="52">
        <v>10883.1</v>
      </c>
      <c r="F40" s="52">
        <v>1112.4000000000001</v>
      </c>
      <c r="G40" s="57">
        <f t="shared" si="1"/>
        <v>9770.7000000000007</v>
      </c>
      <c r="H40" s="53">
        <f t="shared" ref="H40" si="21">F40</f>
        <v>1112.4000000000001</v>
      </c>
      <c r="I40" s="53"/>
      <c r="J40" s="54">
        <f t="shared" si="19"/>
        <v>10883.1</v>
      </c>
      <c r="K40" s="52"/>
      <c r="L40" s="72">
        <f t="shared" si="20"/>
        <v>10.221352372026352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1:51" s="11" customFormat="1" ht="45" customHeight="1" x14ac:dyDescent="0.2">
      <c r="A41" s="50" t="s">
        <v>45</v>
      </c>
      <c r="B41" s="51" t="s">
        <v>29</v>
      </c>
      <c r="C41" s="50" t="s">
        <v>7</v>
      </c>
      <c r="D41" s="83" t="s">
        <v>86</v>
      </c>
      <c r="E41" s="58">
        <v>118920.3</v>
      </c>
      <c r="F41" s="58">
        <v>56639.3</v>
      </c>
      <c r="G41" s="57">
        <f t="shared" si="1"/>
        <v>62281</v>
      </c>
      <c r="H41" s="53" t="e">
        <f>SUM(#REF!)</f>
        <v>#REF!</v>
      </c>
      <c r="I41" s="53" t="e">
        <f>SUM(#REF!)</f>
        <v>#REF!</v>
      </c>
      <c r="J41" s="53" t="e">
        <f>SUM(#REF!)</f>
        <v>#REF!</v>
      </c>
      <c r="K41" s="52"/>
      <c r="L41" s="70">
        <f>F41/E41*100</f>
        <v>47.627949139045228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1:51" s="14" customFormat="1" ht="48" customHeight="1" x14ac:dyDescent="0.2">
      <c r="A42" s="50" t="s">
        <v>46</v>
      </c>
      <c r="B42" s="51" t="s">
        <v>30</v>
      </c>
      <c r="C42" s="50" t="s">
        <v>8</v>
      </c>
      <c r="D42" s="83" t="s">
        <v>88</v>
      </c>
      <c r="E42" s="52">
        <f>SUM(E43:E46)</f>
        <v>74667.399999999994</v>
      </c>
      <c r="F42" s="52">
        <f>SUM(F43:F46)</f>
        <v>36328.1</v>
      </c>
      <c r="G42" s="57">
        <f t="shared" si="1"/>
        <v>38339.299999999996</v>
      </c>
      <c r="H42" s="53">
        <f>SUM(H43:H46)</f>
        <v>0</v>
      </c>
      <c r="I42" s="53">
        <f>SUM(I43:I46)</f>
        <v>407012.74</v>
      </c>
      <c r="J42" s="53">
        <f>E42-I42</f>
        <v>-332345.33999999997</v>
      </c>
      <c r="K42" s="52"/>
      <c r="L42" s="70">
        <f t="shared" si="20"/>
        <v>48.653227512944071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1:51" s="14" customFormat="1" ht="18.75" customHeight="1" x14ac:dyDescent="0.2">
      <c r="A43" s="25" t="s">
        <v>17</v>
      </c>
      <c r="B43" s="29">
        <v>821</v>
      </c>
      <c r="C43" s="25" t="s">
        <v>17</v>
      </c>
      <c r="D43" s="47" t="s">
        <v>64</v>
      </c>
      <c r="E43" s="36">
        <v>22000</v>
      </c>
      <c r="F43" s="36">
        <v>4048.7</v>
      </c>
      <c r="G43" s="38">
        <f t="shared" si="1"/>
        <v>17951.3</v>
      </c>
      <c r="H43" s="34"/>
      <c r="I43" s="37">
        <v>688.9</v>
      </c>
      <c r="J43" s="34">
        <f>E43-I43</f>
        <v>21311.1</v>
      </c>
      <c r="K43" s="43"/>
      <c r="L43" s="71">
        <f t="shared" si="20"/>
        <v>18.403181818181817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1:51" s="14" customFormat="1" ht="16.5" customHeight="1" x14ac:dyDescent="0.2">
      <c r="A44" s="25" t="s">
        <v>18</v>
      </c>
      <c r="B44" s="29">
        <v>822</v>
      </c>
      <c r="C44" s="25" t="s">
        <v>18</v>
      </c>
      <c r="D44" s="47" t="s">
        <v>78</v>
      </c>
      <c r="E44" s="36">
        <v>219</v>
      </c>
      <c r="F44" s="36">
        <v>0</v>
      </c>
      <c r="G44" s="38">
        <f t="shared" si="1"/>
        <v>219</v>
      </c>
      <c r="H44" s="34"/>
      <c r="I44" s="37">
        <v>183806.87</v>
      </c>
      <c r="J44" s="34">
        <f t="shared" ref="J44:J47" si="22">E44-I44</f>
        <v>-183587.87</v>
      </c>
      <c r="K44" s="43"/>
      <c r="L44" s="71">
        <f t="shared" si="20"/>
        <v>0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1:51" s="14" customFormat="1" ht="15" customHeight="1" x14ac:dyDescent="0.2">
      <c r="A45" s="25" t="s">
        <v>19</v>
      </c>
      <c r="B45" s="29"/>
      <c r="C45" s="25"/>
      <c r="D45" s="47" t="s">
        <v>79</v>
      </c>
      <c r="E45" s="36">
        <v>0</v>
      </c>
      <c r="F45" s="36">
        <v>0</v>
      </c>
      <c r="G45" s="38">
        <f t="shared" ref="G45" si="23">E45-F45</f>
        <v>0</v>
      </c>
      <c r="H45" s="34"/>
      <c r="I45" s="37">
        <v>183806.87</v>
      </c>
      <c r="J45" s="34">
        <f t="shared" ref="J45" si="24">E45-I45</f>
        <v>-183806.87</v>
      </c>
      <c r="K45" s="43"/>
      <c r="L45" s="71">
        <v>0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1:51" s="14" customFormat="1" ht="19.5" customHeight="1" x14ac:dyDescent="0.2">
      <c r="A46" s="25" t="s">
        <v>20</v>
      </c>
      <c r="B46" s="29">
        <v>823</v>
      </c>
      <c r="C46" s="25" t="s">
        <v>19</v>
      </c>
      <c r="D46" s="47" t="s">
        <v>76</v>
      </c>
      <c r="E46" s="36">
        <v>52448.4</v>
      </c>
      <c r="F46" s="36">
        <v>32279.4</v>
      </c>
      <c r="G46" s="38">
        <f t="shared" si="1"/>
        <v>20169</v>
      </c>
      <c r="H46" s="34"/>
      <c r="I46" s="37">
        <v>38710.1</v>
      </c>
      <c r="J46" s="34">
        <f t="shared" si="22"/>
        <v>13738.300000000003</v>
      </c>
      <c r="K46" s="43"/>
      <c r="L46" s="71">
        <f t="shared" si="20"/>
        <v>61.545061431807255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1:51" s="11" customFormat="1" ht="49.5" customHeight="1" x14ac:dyDescent="0.2">
      <c r="A47" s="50" t="s">
        <v>47</v>
      </c>
      <c r="B47" s="51" t="s">
        <v>31</v>
      </c>
      <c r="C47" s="50" t="s">
        <v>9</v>
      </c>
      <c r="D47" s="83" t="s">
        <v>89</v>
      </c>
      <c r="E47" s="58">
        <v>300</v>
      </c>
      <c r="F47" s="58">
        <v>38.1</v>
      </c>
      <c r="G47" s="57">
        <f t="shared" si="1"/>
        <v>261.89999999999998</v>
      </c>
      <c r="H47" s="53">
        <f t="shared" ref="H47" si="25">F47</f>
        <v>38.1</v>
      </c>
      <c r="I47" s="53">
        <v>6917.8</v>
      </c>
      <c r="J47" s="59">
        <f t="shared" si="22"/>
        <v>-6617.8</v>
      </c>
      <c r="K47" s="60"/>
      <c r="L47" s="70">
        <f t="shared" si="20"/>
        <v>12.7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1:51" s="11" customFormat="1" ht="47.25" customHeight="1" x14ac:dyDescent="0.2">
      <c r="A48" s="50" t="s">
        <v>50</v>
      </c>
      <c r="B48" s="51" t="s">
        <v>31</v>
      </c>
      <c r="C48" s="50" t="s">
        <v>9</v>
      </c>
      <c r="D48" s="83" t="s">
        <v>90</v>
      </c>
      <c r="E48" s="52">
        <v>127594.9</v>
      </c>
      <c r="F48" s="52">
        <v>38437.1</v>
      </c>
      <c r="G48" s="57">
        <f t="shared" si="1"/>
        <v>89157.799999999988</v>
      </c>
      <c r="H48" s="53">
        <f t="shared" ref="H48:H50" si="26">F48</f>
        <v>38437.1</v>
      </c>
      <c r="I48" s="53">
        <v>6917.8</v>
      </c>
      <c r="J48" s="59">
        <f t="shared" ref="J48:J49" si="27">E48-I48</f>
        <v>120677.09999999999</v>
      </c>
      <c r="K48" s="60"/>
      <c r="L48" s="70">
        <f t="shared" si="20"/>
        <v>30.124323150846937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1:51" s="11" customFormat="1" ht="47.25" customHeight="1" x14ac:dyDescent="0.2">
      <c r="A49" s="50" t="s">
        <v>51</v>
      </c>
      <c r="B49" s="66"/>
      <c r="C49" s="50"/>
      <c r="D49" s="84" t="s">
        <v>93</v>
      </c>
      <c r="E49" s="58">
        <v>127956.9</v>
      </c>
      <c r="F49" s="58">
        <v>50506.1</v>
      </c>
      <c r="G49" s="57">
        <f t="shared" ref="G49" si="28">E49-F49</f>
        <v>77450.799999999988</v>
      </c>
      <c r="H49" s="67">
        <f t="shared" si="26"/>
        <v>50506.1</v>
      </c>
      <c r="I49" s="67">
        <v>6917.8</v>
      </c>
      <c r="J49" s="68">
        <f t="shared" si="27"/>
        <v>121039.09999999999</v>
      </c>
      <c r="K49" s="69"/>
      <c r="L49" s="73">
        <f t="shared" ref="L49" si="29">F49/E49*100</f>
        <v>39.471181311832346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1:51" s="11" customFormat="1" ht="48.75" customHeight="1" x14ac:dyDescent="0.2">
      <c r="A50" s="50" t="s">
        <v>52</v>
      </c>
      <c r="B50" s="51"/>
      <c r="C50" s="50"/>
      <c r="D50" s="83" t="s">
        <v>91</v>
      </c>
      <c r="E50" s="58">
        <f>SUM(E51:E53)</f>
        <v>90975.9</v>
      </c>
      <c r="F50" s="58">
        <f>SUM(F51:F53)</f>
        <v>41835.199999999997</v>
      </c>
      <c r="G50" s="57">
        <f t="shared" si="1"/>
        <v>49140.7</v>
      </c>
      <c r="H50" s="53">
        <f t="shared" si="26"/>
        <v>41835.199999999997</v>
      </c>
      <c r="I50" s="53"/>
      <c r="J50" s="59"/>
      <c r="K50" s="60"/>
      <c r="L50" s="70">
        <f t="shared" ref="L50:L53" si="30">F50/E50*100</f>
        <v>45.984925678119147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1:51" s="11" customFormat="1" ht="18.75" customHeight="1" x14ac:dyDescent="0.2">
      <c r="A51" s="25" t="s">
        <v>17</v>
      </c>
      <c r="B51" s="24"/>
      <c r="C51" s="27"/>
      <c r="D51" s="48" t="s">
        <v>22</v>
      </c>
      <c r="E51" s="61">
        <v>83528.399999999994</v>
      </c>
      <c r="F51" s="61">
        <v>40997.699999999997</v>
      </c>
      <c r="G51" s="36">
        <f t="shared" ref="G51:G53" si="31">E51-F51</f>
        <v>42530.7</v>
      </c>
      <c r="H51" s="40"/>
      <c r="I51" s="45" t="e">
        <f>SUM(#REF!)</f>
        <v>#REF!</v>
      </c>
      <c r="J51" s="40" t="e">
        <f t="shared" ref="J51:J53" si="32">E51-I51</f>
        <v>#REF!</v>
      </c>
      <c r="K51" s="42"/>
      <c r="L51" s="71">
        <f t="shared" si="30"/>
        <v>49.082348039708648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1:51" s="11" customFormat="1" ht="18.75" customHeight="1" x14ac:dyDescent="0.2">
      <c r="A52" s="25" t="s">
        <v>18</v>
      </c>
      <c r="B52" s="24"/>
      <c r="C52" s="27"/>
      <c r="D52" s="48" t="s">
        <v>66</v>
      </c>
      <c r="E52" s="61">
        <v>997.5</v>
      </c>
      <c r="F52" s="61">
        <v>188.9</v>
      </c>
      <c r="G52" s="36">
        <f t="shared" si="31"/>
        <v>808.6</v>
      </c>
      <c r="H52" s="40"/>
      <c r="I52" s="45" t="e">
        <f>SUM(#REF!)</f>
        <v>#REF!</v>
      </c>
      <c r="J52" s="40" t="e">
        <f t="shared" si="32"/>
        <v>#REF!</v>
      </c>
      <c r="K52" s="42"/>
      <c r="L52" s="71">
        <f t="shared" si="30"/>
        <v>18.937343358395992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1:51" s="11" customFormat="1" ht="33.75" customHeight="1" x14ac:dyDescent="0.2">
      <c r="A53" s="25" t="s">
        <v>19</v>
      </c>
      <c r="B53" s="24"/>
      <c r="C53" s="27"/>
      <c r="D53" s="48" t="s">
        <v>67</v>
      </c>
      <c r="E53" s="61">
        <v>6450</v>
      </c>
      <c r="F53" s="61">
        <v>648.6</v>
      </c>
      <c r="G53" s="36">
        <f t="shared" si="31"/>
        <v>5801.4</v>
      </c>
      <c r="H53" s="40"/>
      <c r="I53" s="45" t="e">
        <f>SUM(#REF!)</f>
        <v>#REF!</v>
      </c>
      <c r="J53" s="40" t="e">
        <f t="shared" si="32"/>
        <v>#REF!</v>
      </c>
      <c r="K53" s="42"/>
      <c r="L53" s="71">
        <f t="shared" si="30"/>
        <v>10.055813953488373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1:51" ht="28.5" customHeight="1" x14ac:dyDescent="0.25">
      <c r="A54" s="30"/>
      <c r="B54" s="29"/>
      <c r="C54" s="30"/>
      <c r="D54" s="62" t="s">
        <v>38</v>
      </c>
      <c r="E54" s="63">
        <f>E7+E14+E17+E21+E26+E29+E35+E40+E41+E42+E47+E48+E49+E50</f>
        <v>3592216.6999999993</v>
      </c>
      <c r="F54" s="63">
        <f>F7+F14+F17+F21+F26+F29+F35+F40+F41+F42+F47+F48+F49+F50</f>
        <v>1993639.7000000002</v>
      </c>
      <c r="G54" s="64">
        <f t="shared" ref="G54" si="33">E54-F54</f>
        <v>1598576.9999999991</v>
      </c>
      <c r="H54" s="65"/>
      <c r="I54" s="65"/>
      <c r="J54" s="65"/>
      <c r="K54" s="65"/>
      <c r="L54" s="74">
        <f t="shared" si="20"/>
        <v>55.49887065554816</v>
      </c>
    </row>
    <row r="55" spans="1:51" ht="13.5" customHeight="1" x14ac:dyDescent="0.25">
      <c r="A55" s="15"/>
      <c r="C55" s="15"/>
      <c r="D55" s="21"/>
      <c r="E55" s="19"/>
      <c r="F55" s="23"/>
      <c r="G55" s="23"/>
      <c r="L55" s="22"/>
    </row>
    <row r="56" spans="1:51" s="2" customFormat="1" ht="13.5" customHeight="1" x14ac:dyDescent="0.25"/>
    <row r="57" spans="1:51" s="2" customFormat="1" ht="13.5" customHeight="1" x14ac:dyDescent="0.25"/>
    <row r="58" spans="1:51" s="2" customFormat="1" x14ac:dyDescent="0.25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</row>
    <row r="59" spans="1:51" s="2" customFormat="1" x14ac:dyDescent="0.25">
      <c r="A59" s="15"/>
      <c r="C59" s="15"/>
      <c r="D59" s="16"/>
    </row>
    <row r="60" spans="1:51" s="2" customFormat="1" x14ac:dyDescent="0.25">
      <c r="A60" s="15"/>
      <c r="C60" s="15"/>
      <c r="D60" s="16"/>
    </row>
    <row r="61" spans="1:51" s="2" customFormat="1" x14ac:dyDescent="0.25">
      <c r="A61" s="15"/>
      <c r="C61" s="15"/>
      <c r="D61" s="16"/>
    </row>
    <row r="62" spans="1:51" s="2" customFormat="1" x14ac:dyDescent="0.25">
      <c r="A62" s="15"/>
      <c r="C62" s="15"/>
      <c r="D62" s="16"/>
    </row>
    <row r="63" spans="1:51" s="2" customFormat="1" x14ac:dyDescent="0.25">
      <c r="A63" s="15"/>
      <c r="C63" s="15"/>
      <c r="D63" s="16"/>
    </row>
    <row r="64" spans="1:51" s="2" customFormat="1" x14ac:dyDescent="0.25">
      <c r="A64" s="15"/>
      <c r="C64" s="15"/>
      <c r="D64" s="16"/>
    </row>
    <row r="65" spans="1:4" s="2" customFormat="1" x14ac:dyDescent="0.25">
      <c r="A65" s="15"/>
      <c r="C65" s="15"/>
      <c r="D65" s="16"/>
    </row>
    <row r="66" spans="1:4" s="2" customFormat="1" x14ac:dyDescent="0.25">
      <c r="A66" s="15"/>
      <c r="C66" s="15"/>
      <c r="D66" s="16"/>
    </row>
    <row r="67" spans="1:4" s="2" customFormat="1" x14ac:dyDescent="0.25">
      <c r="A67" s="15"/>
      <c r="C67" s="15"/>
      <c r="D67" s="16"/>
    </row>
    <row r="68" spans="1:4" s="2" customFormat="1" x14ac:dyDescent="0.25">
      <c r="A68" s="15"/>
      <c r="C68" s="15"/>
      <c r="D68" s="16"/>
    </row>
    <row r="69" spans="1:4" s="2" customFormat="1" x14ac:dyDescent="0.25">
      <c r="A69" s="15"/>
      <c r="C69" s="15"/>
      <c r="D69" s="17"/>
    </row>
    <row r="70" spans="1:4" s="2" customFormat="1" x14ac:dyDescent="0.25">
      <c r="A70" s="15"/>
      <c r="C70" s="15"/>
      <c r="D70" s="17"/>
    </row>
    <row r="71" spans="1:4" s="2" customFormat="1" x14ac:dyDescent="0.25">
      <c r="A71" s="15"/>
      <c r="C71" s="15"/>
      <c r="D71" s="17"/>
    </row>
    <row r="72" spans="1:4" s="2" customFormat="1" x14ac:dyDescent="0.25">
      <c r="A72" s="15"/>
      <c r="C72" s="15"/>
      <c r="D72" s="17"/>
    </row>
    <row r="73" spans="1:4" s="2" customFormat="1" x14ac:dyDescent="0.25">
      <c r="A73" s="1"/>
      <c r="C73" s="1"/>
      <c r="D73" s="17"/>
    </row>
    <row r="74" spans="1:4" s="2" customFormat="1" x14ac:dyDescent="0.25">
      <c r="A74" s="1"/>
      <c r="C74" s="1"/>
      <c r="D74" s="17"/>
    </row>
    <row r="75" spans="1:4" s="2" customFormat="1" x14ac:dyDescent="0.25">
      <c r="A75" s="1"/>
      <c r="C75" s="1"/>
      <c r="D75" s="17"/>
    </row>
    <row r="76" spans="1:4" s="2" customFormat="1" x14ac:dyDescent="0.25">
      <c r="A76" s="1"/>
      <c r="C76" s="1"/>
      <c r="D76" s="17"/>
    </row>
    <row r="77" spans="1:4" s="2" customFormat="1" x14ac:dyDescent="0.25">
      <c r="A77" s="1"/>
      <c r="C77" s="1"/>
      <c r="D77" s="17"/>
    </row>
    <row r="78" spans="1:4" s="2" customFormat="1" x14ac:dyDescent="0.25">
      <c r="A78" s="1"/>
      <c r="C78" s="1"/>
      <c r="D78" s="17"/>
    </row>
    <row r="79" spans="1:4" s="2" customFormat="1" x14ac:dyDescent="0.25">
      <c r="A79" s="1"/>
      <c r="C79" s="1"/>
      <c r="D79" s="17"/>
    </row>
    <row r="80" spans="1:4" s="2" customFormat="1" x14ac:dyDescent="0.25">
      <c r="A80" s="1"/>
      <c r="C80" s="1"/>
      <c r="D80" s="17"/>
    </row>
    <row r="81" spans="1:4" s="2" customFormat="1" x14ac:dyDescent="0.25">
      <c r="A81" s="1"/>
      <c r="C81" s="1"/>
      <c r="D81" s="17"/>
    </row>
  </sheetData>
  <mergeCells count="3">
    <mergeCell ref="A2:L2"/>
    <mergeCell ref="A3:L3"/>
    <mergeCell ref="A58:L58"/>
  </mergeCells>
  <pageMargins left="0.98425196850393704" right="0.19685039370078741" top="0.39370078740157483" bottom="0.39370078740157483" header="0.51181102362204722" footer="0.51181102362204722"/>
  <pageSetup paperSize="9" scale="70" fitToHeight="2" orientation="portrait" r:id="rId1"/>
  <headerFooter differentFirst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 за 9 мес.2022 г.</vt:lpstr>
      <vt:lpstr>'Отчет за 9 мес.2022 г.'!Заголовки_для_печати</vt:lpstr>
      <vt:lpstr>'Отчет за 9 мес.2022 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Медведева Татьяна Алексеевна</dc:creator>
  <cp:lastModifiedBy>Ковалева Ольга Владимировна</cp:lastModifiedBy>
  <cp:lastPrinted>2022-10-15T12:45:09Z</cp:lastPrinted>
  <dcterms:created xsi:type="dcterms:W3CDTF">2015-01-26T09:14:22Z</dcterms:created>
  <dcterms:modified xsi:type="dcterms:W3CDTF">2022-10-20T13:53:23Z</dcterms:modified>
</cp:coreProperties>
</file>