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55" windowWidth="19440" windowHeight="11265"/>
  </bookViews>
  <sheets>
    <sheet name="Исп. МП за 1 пол. 2016 года" sheetId="1" r:id="rId1"/>
  </sheets>
  <definedNames>
    <definedName name="_xlnm.Print_Titles" localSheetId="0">'Исп. МП за 1 пол. 2016 года'!$1:$5</definedName>
    <definedName name="_xlnm.Print_Area" localSheetId="0">'Исп. МП за 1 пол. 2016 года'!$A$1:$L$99</definedName>
  </definedNames>
  <calcPr calcId="145621"/>
</workbook>
</file>

<file path=xl/calcChain.xml><?xml version="1.0" encoding="utf-8"?>
<calcChain xmlns="http://schemas.openxmlformats.org/spreadsheetml/2006/main">
  <c r="L80" i="1" l="1"/>
  <c r="L89" i="1"/>
  <c r="L88" i="1"/>
  <c r="L87" i="1"/>
  <c r="L86" i="1"/>
  <c r="L85" i="1"/>
  <c r="L84" i="1"/>
  <c r="L82" i="1"/>
  <c r="L81" i="1"/>
  <c r="L79" i="1"/>
  <c r="L78" i="1"/>
  <c r="L77" i="1"/>
  <c r="L76" i="1"/>
  <c r="L75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8" i="1"/>
  <c r="L56" i="1"/>
  <c r="L53" i="1"/>
  <c r="L52" i="1"/>
  <c r="L51" i="1"/>
  <c r="L50" i="1"/>
  <c r="L49" i="1"/>
  <c r="L48" i="1"/>
  <c r="L47" i="1"/>
  <c r="L46" i="1"/>
  <c r="L45" i="1"/>
  <c r="L44" i="1"/>
  <c r="L41" i="1"/>
  <c r="L40" i="1"/>
  <c r="L39" i="1"/>
  <c r="L38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8" i="1"/>
  <c r="L9" i="1"/>
  <c r="L10" i="1"/>
  <c r="L11" i="1"/>
  <c r="L7" i="1"/>
  <c r="G51" i="1"/>
  <c r="E74" i="1"/>
  <c r="E83" i="1"/>
  <c r="G7" i="1" l="1"/>
  <c r="H73" i="1" l="1"/>
  <c r="J67" i="1"/>
  <c r="G67" i="1"/>
  <c r="J66" i="1"/>
  <c r="G66" i="1"/>
  <c r="H58" i="1"/>
  <c r="J73" i="1"/>
  <c r="J63" i="1"/>
  <c r="J64" i="1"/>
  <c r="J65" i="1"/>
  <c r="J68" i="1"/>
  <c r="J70" i="1"/>
  <c r="J69" i="1"/>
  <c r="J71" i="1"/>
  <c r="J72" i="1"/>
  <c r="J26" i="1"/>
  <c r="J27" i="1"/>
  <c r="J28" i="1"/>
  <c r="J30" i="1"/>
  <c r="J31" i="1"/>
  <c r="J33" i="1"/>
  <c r="J34" i="1"/>
  <c r="J35" i="1"/>
  <c r="J36" i="1"/>
  <c r="H6" i="1"/>
  <c r="H38" i="1"/>
  <c r="H39" i="1"/>
  <c r="H40" i="1"/>
  <c r="H41" i="1"/>
  <c r="G35" i="1"/>
  <c r="G34" i="1"/>
  <c r="G33" i="1"/>
  <c r="G30" i="1"/>
  <c r="G31" i="1"/>
  <c r="G28" i="1"/>
  <c r="G27" i="1"/>
  <c r="G26" i="1"/>
  <c r="G24" i="1"/>
  <c r="G23" i="1"/>
  <c r="G22" i="1"/>
  <c r="G21" i="1"/>
  <c r="G20" i="1"/>
  <c r="G19" i="1"/>
  <c r="G18" i="1"/>
  <c r="J24" i="1"/>
  <c r="J23" i="1"/>
  <c r="J22" i="1"/>
  <c r="J21" i="1"/>
  <c r="J20" i="1"/>
  <c r="J19" i="1"/>
  <c r="J18" i="1"/>
  <c r="J25" i="1" l="1"/>
  <c r="J32" i="1"/>
  <c r="H17" i="1"/>
  <c r="J29" i="1"/>
  <c r="G32" i="1"/>
  <c r="I17" i="1"/>
  <c r="G25" i="1"/>
  <c r="G29" i="1"/>
  <c r="J89" i="1"/>
  <c r="H89" i="1"/>
  <c r="G89" i="1"/>
  <c r="J85" i="1"/>
  <c r="J86" i="1"/>
  <c r="J87" i="1"/>
  <c r="J88" i="1"/>
  <c r="H88" i="1"/>
  <c r="G88" i="1"/>
  <c r="G87" i="1"/>
  <c r="H87" i="1"/>
  <c r="I83" i="1"/>
  <c r="F83" i="1"/>
  <c r="G86" i="1"/>
  <c r="G79" i="1"/>
  <c r="J79" i="1"/>
  <c r="I76" i="1"/>
  <c r="J77" i="1"/>
  <c r="J78" i="1"/>
  <c r="G83" i="1" l="1"/>
  <c r="L83" i="1"/>
  <c r="G17" i="1"/>
  <c r="F74" i="1"/>
  <c r="J83" i="1"/>
  <c r="J76" i="1"/>
  <c r="G76" i="1"/>
  <c r="I74" i="1"/>
  <c r="G73" i="1"/>
  <c r="I60" i="1"/>
  <c r="I59" i="1" s="1"/>
  <c r="G72" i="1"/>
  <c r="G71" i="1"/>
  <c r="G69" i="1"/>
  <c r="G70" i="1"/>
  <c r="G68" i="1"/>
  <c r="G65" i="1"/>
  <c r="G64" i="1"/>
  <c r="G63" i="1"/>
  <c r="G58" i="1"/>
  <c r="J58" i="1"/>
  <c r="H74" i="1" l="1"/>
  <c r="L74" i="1"/>
  <c r="G74" i="1"/>
  <c r="E59" i="1"/>
  <c r="J59" i="1" s="1"/>
  <c r="J60" i="1"/>
  <c r="G60" i="1"/>
  <c r="F59" i="1"/>
  <c r="I54" i="1"/>
  <c r="G57" i="1"/>
  <c r="J56" i="1"/>
  <c r="J57" i="1"/>
  <c r="J55" i="1"/>
  <c r="I51" i="1"/>
  <c r="L59" i="1" l="1"/>
  <c r="J51" i="1"/>
  <c r="G59" i="1"/>
  <c r="H59" i="1"/>
  <c r="J50" i="1"/>
  <c r="J49" i="1"/>
  <c r="J48" i="1"/>
  <c r="J47" i="1"/>
  <c r="J45" i="1"/>
  <c r="J44" i="1"/>
  <c r="J41" i="1"/>
  <c r="J40" i="1"/>
  <c r="J39" i="1"/>
  <c r="J38" i="1"/>
  <c r="J17" i="1"/>
  <c r="I46" i="1"/>
  <c r="G49" i="1"/>
  <c r="G50" i="1"/>
  <c r="G48" i="1"/>
  <c r="G47" i="1"/>
  <c r="F43" i="1"/>
  <c r="I37" i="1"/>
  <c r="F37" i="1"/>
  <c r="E37" i="1"/>
  <c r="G40" i="1"/>
  <c r="G39" i="1"/>
  <c r="G38" i="1"/>
  <c r="I6" i="1"/>
  <c r="F6" i="1"/>
  <c r="E6" i="1"/>
  <c r="H37" i="1" l="1"/>
  <c r="L37" i="1"/>
  <c r="L6" i="1"/>
  <c r="F42" i="1"/>
  <c r="L43" i="1"/>
  <c r="J46" i="1"/>
  <c r="J6" i="1"/>
  <c r="G37" i="1"/>
  <c r="J37" i="1"/>
  <c r="G6" i="1"/>
  <c r="E12" i="1"/>
  <c r="J10" i="1"/>
  <c r="J11" i="1"/>
  <c r="G10" i="1"/>
  <c r="G11" i="1"/>
  <c r="J7" i="1"/>
  <c r="J8" i="1"/>
  <c r="G8" i="1"/>
  <c r="H42" i="1" l="1"/>
  <c r="F54" i="1"/>
  <c r="E54" i="1"/>
  <c r="G56" i="1"/>
  <c r="H54" i="1" l="1"/>
  <c r="L54" i="1"/>
  <c r="J54" i="1"/>
  <c r="G54" i="1"/>
  <c r="J84" i="1"/>
  <c r="G85" i="1"/>
  <c r="G84" i="1"/>
  <c r="H83" i="1" l="1"/>
  <c r="G41" i="1"/>
  <c r="I43" i="1"/>
  <c r="I42" i="1" s="1"/>
  <c r="G44" i="1"/>
  <c r="G45" i="1"/>
  <c r="J75" i="1"/>
  <c r="E42" i="1" l="1"/>
  <c r="J43" i="1"/>
  <c r="G43" i="1"/>
  <c r="G75" i="1"/>
  <c r="J53" i="1"/>
  <c r="G53" i="1"/>
  <c r="J52" i="1"/>
  <c r="G52" i="1"/>
  <c r="J62" i="1"/>
  <c r="G42" i="1" l="1"/>
  <c r="E91" i="1"/>
  <c r="L42" i="1"/>
  <c r="J74" i="1"/>
  <c r="J42" i="1"/>
  <c r="G62" i="1"/>
  <c r="J61" i="1"/>
  <c r="G61" i="1"/>
  <c r="G36" i="1" l="1"/>
  <c r="I14" i="1"/>
  <c r="F14" i="1"/>
  <c r="F12" i="1" s="1"/>
  <c r="J16" i="1"/>
  <c r="G16" i="1"/>
  <c r="J15" i="1"/>
  <c r="G15" i="1"/>
  <c r="J13" i="1"/>
  <c r="G13" i="1"/>
  <c r="L12" i="1" l="1"/>
  <c r="F91" i="1"/>
  <c r="H12" i="1"/>
  <c r="G12" i="1"/>
  <c r="J14" i="1"/>
  <c r="I12" i="1"/>
  <c r="G14" i="1"/>
  <c r="L91" i="1" l="1"/>
  <c r="G91" i="1"/>
  <c r="J12" i="1"/>
  <c r="I80" i="1"/>
  <c r="I91" i="1" s="1"/>
  <c r="J82" i="1"/>
  <c r="G82" i="1"/>
  <c r="G80" i="1" l="1"/>
  <c r="J81" i="1"/>
  <c r="J80" i="1" s="1"/>
  <c r="H80" i="1"/>
  <c r="H91" i="1" s="1"/>
  <c r="G81" i="1"/>
  <c r="G55" i="1"/>
  <c r="G9" i="1"/>
  <c r="J9" i="1"/>
  <c r="J91" i="1" l="1"/>
  <c r="G46" i="1"/>
</calcChain>
</file>

<file path=xl/sharedStrings.xml><?xml version="1.0" encoding="utf-8"?>
<sst xmlns="http://schemas.openxmlformats.org/spreadsheetml/2006/main" count="255" uniqueCount="158">
  <si>
    <t>тыс. руб.</t>
  </si>
  <si>
    <t>Наименование программ, заказчик</t>
  </si>
  <si>
    <t>710 00 00</t>
  </si>
  <si>
    <t xml:space="preserve">Муниципальная программа "Развитие образования в муниципальном образовании Печенгский район" </t>
  </si>
  <si>
    <t>720 00 00</t>
  </si>
  <si>
    <t>Муниципальная программа "Социальная поддержка граждан и развитие социально-трудовых отношений в муниципальном образовании"</t>
  </si>
  <si>
    <t>730 00 00</t>
  </si>
  <si>
    <t xml:space="preserve">Муниципальная программа "Развитие культуры и сохранение культурного наследия в муниципальном образовании Печенгский район" </t>
  </si>
  <si>
    <t>740 00 00</t>
  </si>
  <si>
    <t>Муниципальная программа "Обеспечение общественного порядка и безопасности населения в Печенгском районе"</t>
  </si>
  <si>
    <t>750 00 00</t>
  </si>
  <si>
    <t xml:space="preserve">Муниципальная программа "Развитие экономического потенциала и формирование благоприятного предпринимательского климата" </t>
  </si>
  <si>
    <t>760 00 00</t>
  </si>
  <si>
    <t xml:space="preserve">Муниципальная программа  "Развитие сельского хозяйства в муниципальном образовании Печенгский район" </t>
  </si>
  <si>
    <t>770 00 00</t>
  </si>
  <si>
    <t xml:space="preserve">Муниципальная программа "Муниципальное управление и гражданское общество муниципального образования Печенгский район" </t>
  </si>
  <si>
    <t>780 00 00</t>
  </si>
  <si>
    <t>Муниципальная программа  "Энергоэффективность и энергосбережение в муниципальном образовании Печенгский район Мурманской области"</t>
  </si>
  <si>
    <t>790 00 00</t>
  </si>
  <si>
    <t xml:space="preserve">Муниципальная программа "Информационное общество в муниципальном образовании Печенгский район" </t>
  </si>
  <si>
    <t>810 00 00</t>
  </si>
  <si>
    <t xml:space="preserve">Муниципальная программа "Развитие физической культуры и спорта в Печенгском районе" </t>
  </si>
  <si>
    <t>820 00 00</t>
  </si>
  <si>
    <t>Муниицпальная программа  "Управление муниципальными финансами, создание условий для эффективного и ответственного управления муниципальными финансами"</t>
  </si>
  <si>
    <t>830 00 00</t>
  </si>
  <si>
    <t xml:space="preserve">Муниципальная программа  "Переработка и утилизация твердых бытовых и промышленных отходов на территории муниципального образования Печенгский район" </t>
  </si>
  <si>
    <t>840 00 00</t>
  </si>
  <si>
    <t>Муниципальная программа "Транспортное обслуживание населения муниципального образования Печенгский район"</t>
  </si>
  <si>
    <t>ВСЕГО:</t>
  </si>
  <si>
    <t>Муниципальная программа «Внесение изменений в Генеральные планы и Правила землепользования и застройки муниципальных образований городское поселение Заполярный, городское поселение Никель, сельское поселение Корзуново» на 2015 год</t>
  </si>
  <si>
    <t>«Развитие дошкольного образования»</t>
  </si>
  <si>
    <t>«Развитие общего и дополнительного образования детей »</t>
  </si>
  <si>
    <t>«Развитие потенциала участников образовательного процесса»</t>
  </si>
  <si>
    <t>«Реализация основополагающего права ребенка жить и воспитываться в семье»</t>
  </si>
  <si>
    <t>«Забота»</t>
  </si>
  <si>
    <t>«Доступная среда»</t>
  </si>
  <si>
    <t>"Поддержка социально ориентированных некоммерческих организаций"</t>
  </si>
  <si>
    <t>«Развитие учреждений культуры»</t>
  </si>
  <si>
    <t>«Развитие системы дополнительного образования в сфере культуры и искусства»</t>
  </si>
  <si>
    <t>«Развитие культуры»</t>
  </si>
  <si>
    <t>«Молодежь»</t>
  </si>
  <si>
    <r>
      <t>«</t>
    </r>
    <r>
      <rPr>
        <sz val="12"/>
        <rFont val="Times New Roman"/>
        <family val="1"/>
        <charset val="204"/>
      </rPr>
      <t>Профилактика правонарушений</t>
    </r>
    <r>
      <rPr>
        <sz val="11"/>
        <color indexed="8"/>
        <rFont val="Times New Roman"/>
        <family val="1"/>
        <charset val="204"/>
      </rPr>
      <t>»</t>
    </r>
  </si>
  <si>
    <r>
      <t>«</t>
    </r>
    <r>
      <rPr>
        <sz val="12"/>
        <rFont val="Times New Roman"/>
        <family val="1"/>
        <charset val="204"/>
      </rPr>
      <t>Профилактика наркомании</t>
    </r>
    <r>
      <rPr>
        <sz val="11"/>
        <color indexed="8"/>
        <rFont val="Times New Roman"/>
        <family val="1"/>
        <charset val="204"/>
      </rPr>
      <t>»</t>
    </r>
  </si>
  <si>
    <t>«Обеспечение защиты населения и территорий от чрезвычайных ситуаций»</t>
  </si>
  <si>
    <t>"Создание условий для обеспечения муниципального управления"</t>
  </si>
  <si>
    <t>«Формирование и развитие благоприятного инвестиционного климата»</t>
  </si>
  <si>
    <t>«Развитие малого и среднего предпринимательства»</t>
  </si>
  <si>
    <t>«Развитие туризма»</t>
  </si>
  <si>
    <t>«Развитие информационных технологий в администрации и муниципальных казенных учреждениях»</t>
  </si>
  <si>
    <t xml:space="preserve">«Организация и обеспечение предоставления государственных и муниципальных услуг на базе многофункционального центра» </t>
  </si>
  <si>
    <t>«Развитие муниципальных средств массовой информации»</t>
  </si>
  <si>
    <t>«Повышение эффективности бюджетных расходов в муниципальном образовании Печенгский район»</t>
  </si>
  <si>
    <t>«Управление муниципальными финансами и развитие межбюджетного взаимодействия в муниципальном образовании Печенгский район»</t>
  </si>
  <si>
    <t xml:space="preserve">«Обеспечение бухгалтерского обслуживания муниципальных учреждений и органов местного самоуправления муниципального образования Печенгский район» 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</si>
  <si>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</si>
  <si>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</si>
  <si>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</si>
  <si>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</si>
  <si>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</si>
  <si>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</si>
  <si>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</si>
  <si>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«Оказание социальной поддержки отдельным категориям граждан»</t>
  </si>
  <si>
    <t>Отдел образования</t>
  </si>
  <si>
    <t>Отдел социальной политики</t>
  </si>
  <si>
    <t>КУИ</t>
  </si>
  <si>
    <t>Отдел по спорту</t>
  </si>
  <si>
    <t>Реквизиты постановления АМОПР</t>
  </si>
  <si>
    <t>№ 2097 от 18.12.2014</t>
  </si>
  <si>
    <t>№ 1907 от 25.11.2014</t>
  </si>
  <si>
    <t>№ 1902 от 24.11.2014</t>
  </si>
  <si>
    <t>№ 1908 от 25.11.2014</t>
  </si>
  <si>
    <t>№ 1903 от 24.11.2014</t>
  </si>
  <si>
    <t>№ 1904 от 24.11.2014</t>
  </si>
  <si>
    <t>№ 1900 от 24.11.2014</t>
  </si>
  <si>
    <t>№ 1918 от 26.11.2014</t>
  </si>
  <si>
    <t>№ 1919 от 26.11.2014</t>
  </si>
  <si>
    <t>№ 1927 от 28.11.2014</t>
  </si>
  <si>
    <t>№ 1920 от 26.11.2014</t>
  </si>
  <si>
    <t>№ 1264 от 14.11.2012</t>
  </si>
  <si>
    <t>№ 456 от 23.08.2010</t>
  </si>
  <si>
    <t>«Хозяйственно-эксплуатационное обслуживание учреждений муниципального образования Печенгский район»</t>
  </si>
  <si>
    <t>Примечание</t>
  </si>
  <si>
    <t>внебюджетные средства</t>
  </si>
  <si>
    <t>Исполнено всего (в тч внебюдж.)</t>
  </si>
  <si>
    <t>Отклонение (1-5)</t>
  </si>
  <si>
    <t>Неисполнено (1-2)</t>
  </si>
  <si>
    <t>МКУ "ОДА"</t>
  </si>
  <si>
    <t>пп 1.1.-1.3</t>
  </si>
  <si>
    <t>п 1.4</t>
  </si>
  <si>
    <t>Представительские расходы</t>
  </si>
  <si>
    <t>п 1.5</t>
  </si>
  <si>
    <t>Резервный фонд непредвиденных расходов</t>
  </si>
  <si>
    <t>Резервный фонд ЧС</t>
  </si>
  <si>
    <t>п 1.6</t>
  </si>
  <si>
    <t>Муниципальная служба</t>
  </si>
  <si>
    <t>пп 2.1-2.7</t>
  </si>
  <si>
    <t>п 3.2</t>
  </si>
  <si>
    <t>п 3.3</t>
  </si>
  <si>
    <t>п 3.1</t>
  </si>
  <si>
    <t>ГО и ЧС</t>
  </si>
  <si>
    <t>ЕДДС</t>
  </si>
  <si>
    <t>7444211,7444511</t>
  </si>
  <si>
    <t>7444709,7444751,7444752,7444753,7444754</t>
  </si>
  <si>
    <t>Администрация</t>
  </si>
  <si>
    <t>в тч КДН</t>
  </si>
  <si>
    <t>?</t>
  </si>
  <si>
    <r>
      <t xml:space="preserve">      «</t>
    </r>
    <r>
      <rPr>
        <sz val="12"/>
        <rFont val="Times New Roman"/>
        <family val="1"/>
        <charset val="204"/>
      </rPr>
      <t>Повышение безопасности дорожного движения и снижение дорожно-транспортного травматизма</t>
    </r>
    <r>
      <rPr>
        <sz val="11"/>
        <color indexed="8"/>
        <rFont val="Times New Roman"/>
        <family val="1"/>
        <charset val="204"/>
      </rPr>
      <t>»</t>
    </r>
  </si>
  <si>
    <t>п 2.10</t>
  </si>
  <si>
    <t>п. 2.5</t>
  </si>
  <si>
    <t>860 00 00</t>
  </si>
  <si>
    <t>п. 1.1</t>
  </si>
  <si>
    <t>Опека несовершеннолетних</t>
  </si>
  <si>
    <t>п. 1.2</t>
  </si>
  <si>
    <t>Опека совершеннолетних</t>
  </si>
  <si>
    <t>п. 1.3</t>
  </si>
  <si>
    <t>Льготный проезд</t>
  </si>
  <si>
    <t>п. 1.4</t>
  </si>
  <si>
    <t>Содержание ребенка в семье опекуна</t>
  </si>
  <si>
    <t>п. 1.5</t>
  </si>
  <si>
    <t>Предоставление жилых помещений детям - сиротам (федеральный бюджет)</t>
  </si>
  <si>
    <t>Предоставление жилых помещений детям - сиротам (областной бюджет)</t>
  </si>
  <si>
    <t>п. 1.6</t>
  </si>
  <si>
    <t>Предоставление мер соцподдержки по оплате жил.пом. и комм.усл. детям - сиротам</t>
  </si>
  <si>
    <t>п. 1.7</t>
  </si>
  <si>
    <t>Предоставление мер соцподдержки по оплате жил.пом. и комм.усл. отд.кат.гр.</t>
  </si>
  <si>
    <t>п. 1.8</t>
  </si>
  <si>
    <t>Расходы по выплате ден.вознагр. лицам, осущ. постинтернатный патронат</t>
  </si>
  <si>
    <t>п. 1.9</t>
  </si>
  <si>
    <t>Соц.подд.отдельных кат.граждан, работающих в МУ обр. и культ., распол. в снп и пгт</t>
  </si>
  <si>
    <t>п. 1.10</t>
  </si>
  <si>
    <t>Меры соц.подд. отд.кат.гр (гп Заполярный)</t>
  </si>
  <si>
    <t>п. 1.11</t>
  </si>
  <si>
    <t>Допляты к пенсиям</t>
  </si>
  <si>
    <t>ЗАГС (районный бюджет)</t>
  </si>
  <si>
    <t>ЗАГС (федеральный бюджет)</t>
  </si>
  <si>
    <t>АК (областной бюджет)</t>
  </si>
  <si>
    <t>АК (районнвй бюджет)</t>
  </si>
  <si>
    <t>ИТОГО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</si>
  <si>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</si>
  <si>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</si>
  <si>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</si>
  <si>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</si>
  <si>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</si>
  <si>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</si>
  <si>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</si>
  <si>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</si>
  <si>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</si>
  <si>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</si>
  <si>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r>
      <t xml:space="preserve">Сумма по МП на </t>
    </r>
    <r>
      <rPr>
        <b/>
        <sz val="9"/>
        <rFont val="Times New Roman CYR"/>
        <charset val="204"/>
      </rPr>
      <t>01.07.2016 г.</t>
    </r>
  </si>
  <si>
    <t>Утвержденные бюджетные назначения</t>
  </si>
  <si>
    <t>Исполнено по состоянию на 01.07.2016</t>
  </si>
  <si>
    <t xml:space="preserve">% исполнения </t>
  </si>
  <si>
    <t>за январь - июнь 2016 года</t>
  </si>
  <si>
    <t xml:space="preserve">Сводный отчет о реализации муниципальных программ </t>
  </si>
  <si>
    <t>- освоение средств муниципальных программ за январь-июнь 2016 года производилось в соответствии с предусмотренным перечнем программных мероприятий в установленные сроки.</t>
  </si>
  <si>
    <t>-  в целом освоение средств по состоянию на 01.07.2016 года составило 50%. По программам (подпрограммам), с уровнем освоения средств ниже 50%, финансирование планируется осуществить в 3-4 кварталах 2016 года в соответствии с календарным планом мероприятий.</t>
  </si>
  <si>
    <t>В ходе проверки отчетов о реализации муниципальных программ за 1 полугодие 2016 года выявлено следующее:</t>
  </si>
  <si>
    <t>-  требуется дополнительное финансирование в размере 7500 тыс.руб. на реализацию мероприятия по выпуску газеты "Печенга" (подпрограмма 2 "Развитие муниципальных средств массовой информации" муниципальной программы "Информационное общество в муниципальном образовании Печенгский район" 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</si>
</sst>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4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 Cyr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justify" vertical="center" wrapText="1"/>
    </xf>
    <xf numFmtId="164" fontId="7" fillId="0" borderId="0" xfId="1" applyNumberFormat="1" applyFont="1" applyFill="1" applyBorder="1" applyAlignment="1"/>
    <xf numFmtId="0" fontId="6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justify" wrapText="1"/>
    </xf>
    <xf numFmtId="0" fontId="6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9" fillId="0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5" fillId="0" borderId="0" xfId="1" applyNumberFormat="1" applyFont="1" applyFill="1" applyAlignment="1">
      <alignment horizontal="left" vertical="center"/>
    </xf>
    <xf numFmtId="164" fontId="5" fillId="0" borderId="0" xfId="1" applyNumberFormat="1" applyFont="1" applyFill="1" applyAlignment="1"/>
    <xf numFmtId="49" fontId="2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 wrapText="1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/>
    <xf numFmtId="0" fontId="8" fillId="0" borderId="0" xfId="1" applyFont="1" applyFill="1" applyAlignment="1">
      <alignment horizontal="left"/>
    </xf>
    <xf numFmtId="0" fontId="11" fillId="0" borderId="0" xfId="0" applyFont="1" applyFill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2"/>
    </xf>
    <xf numFmtId="0" fontId="12" fillId="0" borderId="0" xfId="0" applyFont="1" applyBorder="1" applyAlignment="1">
      <alignment horizontal="left" vertical="center" wrapText="1" indent="2"/>
    </xf>
    <xf numFmtId="0" fontId="12" fillId="4" borderId="0" xfId="0" applyFont="1" applyFill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2"/>
    </xf>
    <xf numFmtId="49" fontId="6" fillId="5" borderId="0" xfId="1" applyNumberFormat="1" applyFont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justify" vertical="center" wrapText="1"/>
    </xf>
    <xf numFmtId="164" fontId="7" fillId="5" borderId="0" xfId="1" applyNumberFormat="1" applyFont="1" applyFill="1" applyBorder="1" applyAlignment="1"/>
    <xf numFmtId="49" fontId="6" fillId="5" borderId="0" xfId="1" applyNumberFormat="1" applyFont="1" applyFill="1" applyAlignment="1">
      <alignment horizontal="center" vertical="center"/>
    </xf>
    <xf numFmtId="0" fontId="6" fillId="5" borderId="0" xfId="1" applyFont="1" applyFill="1" applyAlignment="1">
      <alignment horizontal="center" vertical="center"/>
    </xf>
    <xf numFmtId="49" fontId="5" fillId="5" borderId="0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0" fillId="5" borderId="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Fill="1" applyBorder="1" applyAlignment="1"/>
    <xf numFmtId="0" fontId="13" fillId="0" borderId="0" xfId="0" applyFont="1"/>
    <xf numFmtId="164" fontId="16" fillId="0" borderId="0" xfId="1" applyNumberFormat="1" applyFont="1" applyFill="1" applyBorder="1" applyAlignment="1"/>
    <xf numFmtId="0" fontId="17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/>
    </xf>
    <xf numFmtId="0" fontId="22" fillId="0" borderId="0" xfId="1" applyFont="1" applyFill="1" applyAlignment="1">
      <alignment horizontal="center" vertical="center"/>
    </xf>
    <xf numFmtId="16" fontId="21" fillId="0" borderId="2" xfId="0" applyNumberFormat="1" applyFont="1" applyFill="1" applyBorder="1" applyAlignment="1">
      <alignment horizontal="center" vertical="center" wrapText="1"/>
    </xf>
    <xf numFmtId="164" fontId="15" fillId="6" borderId="0" xfId="1" applyNumberFormat="1" applyFont="1" applyFill="1" applyBorder="1" applyAlignment="1"/>
    <xf numFmtId="0" fontId="23" fillId="6" borderId="0" xfId="1" applyFont="1" applyFill="1" applyAlignment="1">
      <alignment horizontal="center" vertical="center"/>
    </xf>
    <xf numFmtId="49" fontId="24" fillId="6" borderId="0" xfId="1" applyNumberFormat="1" applyFont="1" applyFill="1" applyBorder="1" applyAlignment="1">
      <alignment horizontal="center" vertical="center"/>
    </xf>
    <xf numFmtId="0" fontId="23" fillId="6" borderId="0" xfId="1" applyFont="1" applyFill="1" applyAlignment="1">
      <alignment vertical="center"/>
    </xf>
    <xf numFmtId="0" fontId="25" fillId="0" borderId="0" xfId="1" applyFont="1" applyFill="1" applyAlignment="1">
      <alignment vertical="center"/>
    </xf>
    <xf numFmtId="0" fontId="25" fillId="6" borderId="0" xfId="1" applyFont="1" applyFill="1" applyAlignment="1">
      <alignment vertical="center"/>
    </xf>
    <xf numFmtId="0" fontId="26" fillId="0" borderId="0" xfId="0" applyFont="1" applyBorder="1" applyAlignment="1">
      <alignment horizontal="left" vertical="center" wrapText="1" indent="2"/>
    </xf>
    <xf numFmtId="49" fontId="25" fillId="0" borderId="0" xfId="1" applyNumberFormat="1" applyFont="1" applyFill="1" applyBorder="1" applyAlignment="1">
      <alignment horizontal="center" vertical="center"/>
    </xf>
    <xf numFmtId="49" fontId="25" fillId="0" borderId="0" xfId="1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4" fontId="15" fillId="0" borderId="0" xfId="1" applyNumberFormat="1" applyFont="1" applyFill="1" applyBorder="1" applyAlignment="1"/>
    <xf numFmtId="4" fontId="7" fillId="5" borderId="0" xfId="1" applyNumberFormat="1" applyFont="1" applyFill="1" applyBorder="1" applyAlignment="1"/>
    <xf numFmtId="4" fontId="17" fillId="0" borderId="0" xfId="0" applyNumberFormat="1" applyFont="1"/>
    <xf numFmtId="4" fontId="16" fillId="0" borderId="0" xfId="1" applyNumberFormat="1" applyFont="1" applyFill="1" applyBorder="1" applyAlignment="1"/>
    <xf numFmtId="4" fontId="7" fillId="5" borderId="0" xfId="1" applyNumberFormat="1" applyFont="1" applyFill="1" applyAlignment="1"/>
    <xf numFmtId="4" fontId="7" fillId="0" borderId="0" xfId="1" applyNumberFormat="1" applyFont="1" applyFill="1" applyBorder="1" applyAlignment="1"/>
    <xf numFmtId="4" fontId="27" fillId="0" borderId="0" xfId="1" applyNumberFormat="1" applyFont="1" applyFill="1" applyBorder="1" applyAlignment="1"/>
    <xf numFmtId="4" fontId="13" fillId="0" borderId="0" xfId="0" applyNumberFormat="1" applyFont="1"/>
    <xf numFmtId="4" fontId="15" fillId="6" borderId="0" xfId="1" applyNumberFormat="1" applyFont="1" applyFill="1" applyBorder="1" applyAlignment="1"/>
    <xf numFmtId="4" fontId="8" fillId="0" borderId="0" xfId="1" applyNumberFormat="1" applyFont="1" applyFill="1" applyBorder="1" applyAlignment="1"/>
    <xf numFmtId="4" fontId="6" fillId="0" borderId="0" xfId="1" applyNumberFormat="1" applyFont="1" applyFill="1" applyAlignment="1">
      <alignment vertical="center"/>
    </xf>
    <xf numFmtId="4" fontId="5" fillId="0" borderId="0" xfId="1" applyNumberFormat="1" applyFont="1" applyFill="1" applyAlignment="1"/>
    <xf numFmtId="4" fontId="28" fillId="0" borderId="0" xfId="0" applyNumberFormat="1" applyFont="1" applyAlignment="1">
      <alignment horizontal="center"/>
    </xf>
    <xf numFmtId="4" fontId="17" fillId="6" borderId="0" xfId="0" applyNumberFormat="1" applyFont="1" applyFill="1"/>
    <xf numFmtId="0" fontId="2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4" fontId="15" fillId="6" borderId="0" xfId="1" applyNumberFormat="1" applyFont="1" applyFill="1" applyAlignment="1"/>
    <xf numFmtId="0" fontId="13" fillId="0" borderId="0" xfId="0" applyFont="1" applyBorder="1" applyAlignment="1">
      <alignment horizontal="left" vertical="top" wrapText="1" indent="2"/>
    </xf>
    <xf numFmtId="4" fontId="16" fillId="6" borderId="0" xfId="1" applyNumberFormat="1" applyFont="1" applyFill="1" applyAlignment="1"/>
    <xf numFmtId="4" fontId="16" fillId="6" borderId="0" xfId="1" applyNumberFormat="1" applyFont="1" applyFill="1" applyBorder="1" applyAlignment="1"/>
    <xf numFmtId="0" fontId="19" fillId="4" borderId="0" xfId="0" applyFont="1" applyFill="1" applyBorder="1" applyAlignment="1">
      <alignment horizontal="left" vertical="center" wrapText="1" indent="2"/>
    </xf>
    <xf numFmtId="4" fontId="13" fillId="6" borderId="0" xfId="0" applyNumberFormat="1" applyFont="1" applyFill="1"/>
    <xf numFmtId="4" fontId="29" fillId="0" borderId="0" xfId="0" applyNumberFormat="1" applyFont="1"/>
    <xf numFmtId="4" fontId="30" fillId="0" borderId="0" xfId="0" applyNumberFormat="1" applyFont="1"/>
    <xf numFmtId="4" fontId="6" fillId="5" borderId="0" xfId="1" applyNumberFormat="1" applyFont="1" applyFill="1" applyAlignment="1"/>
    <xf numFmtId="49" fontId="6" fillId="5" borderId="0" xfId="1" applyNumberFormat="1" applyFont="1" applyFill="1" applyBorder="1" applyAlignment="1">
      <alignment horizontal="center" vertical="center" wrapText="1"/>
    </xf>
    <xf numFmtId="4" fontId="6" fillId="5" borderId="0" xfId="1" applyNumberFormat="1" applyFont="1" applyFill="1" applyBorder="1" applyAlignment="1"/>
    <xf numFmtId="4" fontId="6" fillId="5" borderId="0" xfId="1" applyNumberFormat="1" applyFont="1" applyFill="1" applyBorder="1" applyAlignment="1">
      <alignment horizontal="center"/>
    </xf>
    <xf numFmtId="4" fontId="6" fillId="5" borderId="0" xfId="1" applyNumberFormat="1" applyFont="1" applyFill="1" applyBorder="1" applyAlignment="1">
      <alignment horizontal="right"/>
    </xf>
    <xf numFmtId="49" fontId="18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1" fontId="2" fillId="0" borderId="0" xfId="1" applyNumberFormat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 indent="2"/>
    </xf>
    <xf numFmtId="4" fontId="27" fillId="6" borderId="0" xfId="1" applyNumberFormat="1" applyFont="1" applyFill="1" applyBorder="1" applyAlignment="1"/>
    <xf numFmtId="4" fontId="7" fillId="6" borderId="0" xfId="1" applyNumberFormat="1" applyFont="1" applyFill="1" applyBorder="1" applyAlignment="1"/>
    <xf numFmtId="164" fontId="7" fillId="6" borderId="0" xfId="1" applyNumberFormat="1" applyFont="1" applyFill="1" applyBorder="1" applyAlignment="1"/>
    <xf numFmtId="4" fontId="31" fillId="6" borderId="0" xfId="1" applyNumberFormat="1" applyFont="1" applyFill="1" applyBorder="1" applyAlignment="1"/>
    <xf numFmtId="4" fontId="24" fillId="6" borderId="0" xfId="1" applyNumberFormat="1" applyFont="1" applyFill="1" applyBorder="1" applyAlignment="1"/>
    <xf numFmtId="4" fontId="30" fillId="5" borderId="0" xfId="0" applyNumberFormat="1" applyFont="1" applyFill="1"/>
    <xf numFmtId="4" fontId="16" fillId="5" borderId="0" xfId="1" applyNumberFormat="1" applyFont="1" applyFill="1" applyBorder="1" applyAlignment="1"/>
    <xf numFmtId="4" fontId="29" fillId="5" borderId="0" xfId="0" applyNumberFormat="1" applyFont="1" applyFill="1"/>
    <xf numFmtId="4" fontId="16" fillId="5" borderId="0" xfId="1" applyNumberFormat="1" applyFont="1" applyFill="1" applyBorder="1" applyAlignment="1">
      <alignment horizontal="right"/>
    </xf>
    <xf numFmtId="4" fontId="6" fillId="6" borderId="0" xfId="1" applyNumberFormat="1" applyFont="1" applyFill="1" applyAlignment="1">
      <alignment vertical="center"/>
    </xf>
    <xf numFmtId="4" fontId="6" fillId="6" borderId="0" xfId="1" applyNumberFormat="1" applyFont="1" applyFill="1" applyAlignment="1"/>
    <xf numFmtId="4" fontId="6" fillId="6" borderId="0" xfId="1" applyNumberFormat="1" applyFont="1" applyFill="1" applyBorder="1" applyAlignment="1">
      <alignment horizontal="center"/>
    </xf>
    <xf numFmtId="4" fontId="6" fillId="6" borderId="0" xfId="1" applyNumberFormat="1" applyFont="1" applyFill="1" applyBorder="1" applyAlignment="1"/>
    <xf numFmtId="4" fontId="5" fillId="6" borderId="0" xfId="1" applyNumberFormat="1" applyFont="1" applyFill="1" applyAlignment="1"/>
    <xf numFmtId="0" fontId="3" fillId="0" borderId="0" xfId="1" applyFont="1" applyFill="1" applyBorder="1" applyAlignment="1">
      <alignment horizontal="center"/>
    </xf>
    <xf numFmtId="1" fontId="8" fillId="0" borderId="0" xfId="1" applyNumberFormat="1" applyFont="1" applyFill="1" applyAlignment="1">
      <alignment horizontal="center"/>
    </xf>
    <xf numFmtId="164" fontId="32" fillId="0" borderId="1" xfId="0" applyNumberFormat="1" applyFont="1" applyBorder="1" applyAlignment="1">
      <alignment horizontal="center" vertical="top" wrapText="1"/>
    </xf>
    <xf numFmtId="0" fontId="22" fillId="0" borderId="0" xfId="1" applyFont="1" applyFill="1" applyAlignment="1">
      <alignment horizontal="center"/>
    </xf>
    <xf numFmtId="1" fontId="8" fillId="5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right" wrapText="1"/>
    </xf>
    <xf numFmtId="1" fontId="6" fillId="5" borderId="0" xfId="1" applyNumberFormat="1" applyFont="1" applyFill="1" applyAlignment="1">
      <alignment horizontal="center"/>
    </xf>
    <xf numFmtId="1" fontId="6" fillId="0" borderId="0" xfId="1" applyNumberFormat="1" applyFont="1" applyFill="1" applyAlignment="1">
      <alignment horizontal="center"/>
    </xf>
    <xf numFmtId="0" fontId="30" fillId="0" borderId="0" xfId="0" applyFont="1" applyAlignment="1">
      <alignment horizontal="center" vertical="top" wrapText="1"/>
    </xf>
    <xf numFmtId="49" fontId="2" fillId="0" borderId="0" xfId="1" applyNumberFormat="1" applyFont="1" applyFill="1" applyAlignment="1">
      <alignment horizontal="justify" vertical="center" wrapText="1"/>
    </xf>
    <xf numFmtId="49" fontId="2" fillId="0" borderId="0" xfId="1" applyNumberFormat="1" applyFont="1" applyFill="1" applyAlignment="1">
      <alignment horizontal="justify" vertical="center"/>
    </xf>
    <xf numFmtId="49" fontId="33" fillId="0" borderId="0" xfId="1" applyNumberFormat="1" applyFont="1" applyFill="1" applyAlignment="1">
      <alignment horizontal="left" vertical="center"/>
    </xf>
    <xf numFmtId="49" fontId="6" fillId="0" borderId="0" xfId="1" applyNumberFormat="1" applyFont="1" applyFill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5"/>
  <sheetViews>
    <sheetView tabSelected="1" view="pageBreakPreview" zoomScaleNormal="100" zoomScaleSheetLayoutView="100" workbookViewId="0">
      <pane ySplit="5" topLeftCell="A86" activePane="bottomLeft" state="frozen"/>
      <selection activeCell="C1" sqref="C1"/>
      <selection pane="bottomLeft" activeCell="M100" sqref="M100"/>
    </sheetView>
  </sheetViews>
  <sheetFormatPr defaultRowHeight="15.75" x14ac:dyDescent="0.25"/>
  <cols>
    <col min="1" max="1" width="13.42578125" style="1" customWidth="1"/>
    <col min="2" max="2" width="17.28515625" style="2" hidden="1" customWidth="1"/>
    <col min="3" max="3" width="13.42578125" style="1" hidden="1" customWidth="1"/>
    <col min="4" max="4" width="64" style="2" customWidth="1"/>
    <col min="5" max="5" width="13" style="2" customWidth="1"/>
    <col min="6" max="6" width="14.140625" style="2" customWidth="1"/>
    <col min="7" max="7" width="12.140625" style="2" customWidth="1"/>
    <col min="8" max="8" width="13.28515625" style="2" hidden="1" customWidth="1"/>
    <col min="9" max="9" width="13.5703125" style="2" hidden="1" customWidth="1"/>
    <col min="10" max="10" width="11.140625" style="2" hidden="1" customWidth="1"/>
    <col min="11" max="11" width="12.85546875" style="2" hidden="1" customWidth="1"/>
    <col min="12" max="12" width="11.85546875" style="2" customWidth="1"/>
    <col min="13" max="13" width="14.7109375" style="2" customWidth="1"/>
    <col min="14" max="14" width="49.140625" style="2" customWidth="1"/>
    <col min="15" max="52" width="9.140625" style="2"/>
    <col min="53" max="16384" width="9.140625" style="3"/>
  </cols>
  <sheetData>
    <row r="1" spans="1:52" ht="18.75" customHeight="1" x14ac:dyDescent="0.25">
      <c r="A1" s="119" t="s">
        <v>153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52" ht="18.75" customHeight="1" x14ac:dyDescent="0.25">
      <c r="A2" s="119" t="s">
        <v>152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52" ht="18.75" x14ac:dyDescent="0.3">
      <c r="A3" s="111"/>
      <c r="C3" s="4"/>
      <c r="D3" s="4"/>
      <c r="F3" s="3"/>
      <c r="G3" s="5"/>
      <c r="H3" s="5"/>
      <c r="I3" s="5"/>
      <c r="J3" s="5"/>
      <c r="K3" s="5"/>
      <c r="L3" s="5" t="s">
        <v>0</v>
      </c>
    </row>
    <row r="4" spans="1:52" ht="47.25" x14ac:dyDescent="0.25">
      <c r="A4" s="6"/>
      <c r="B4" s="46" t="s">
        <v>66</v>
      </c>
      <c r="C4" s="6"/>
      <c r="D4" s="6" t="s">
        <v>1</v>
      </c>
      <c r="E4" s="49" t="s">
        <v>149</v>
      </c>
      <c r="F4" s="50" t="s">
        <v>150</v>
      </c>
      <c r="G4" s="53" t="s">
        <v>85</v>
      </c>
      <c r="H4" s="50" t="s">
        <v>83</v>
      </c>
      <c r="I4" s="49" t="s">
        <v>148</v>
      </c>
      <c r="J4" s="49" t="s">
        <v>84</v>
      </c>
      <c r="K4" s="49" t="s">
        <v>81</v>
      </c>
      <c r="L4" s="113" t="s">
        <v>151</v>
      </c>
    </row>
    <row r="5" spans="1:52" x14ac:dyDescent="0.25">
      <c r="A5" s="7"/>
      <c r="C5" s="7"/>
      <c r="D5" s="8"/>
      <c r="E5" s="51">
        <v>1</v>
      </c>
      <c r="F5" s="52">
        <v>2</v>
      </c>
      <c r="G5" s="52">
        <v>3</v>
      </c>
      <c r="H5" s="52">
        <v>4</v>
      </c>
      <c r="I5" s="52">
        <v>5</v>
      </c>
      <c r="J5" s="52">
        <v>6</v>
      </c>
      <c r="K5" s="52">
        <v>7</v>
      </c>
      <c r="L5" s="114">
        <v>4</v>
      </c>
    </row>
    <row r="6" spans="1:52" s="14" customFormat="1" ht="36" customHeight="1" x14ac:dyDescent="0.25">
      <c r="A6" s="34" t="s">
        <v>138</v>
      </c>
      <c r="B6" s="78" t="s">
        <v>73</v>
      </c>
      <c r="C6" s="34" t="s">
        <v>2</v>
      </c>
      <c r="D6" s="35" t="s">
        <v>3</v>
      </c>
      <c r="E6" s="65">
        <f>SUM(E7:E11)</f>
        <v>812989.56400000001</v>
      </c>
      <c r="F6" s="65">
        <f>SUM(F7:F11)</f>
        <v>399076.31751999998</v>
      </c>
      <c r="G6" s="65">
        <f>E6-F6</f>
        <v>413913.24648000003</v>
      </c>
      <c r="H6" s="65">
        <f>SUM(H7:H11)</f>
        <v>7834.3</v>
      </c>
      <c r="I6" s="65">
        <f>SUM(I7:I11)</f>
        <v>745277.9</v>
      </c>
      <c r="J6" s="102">
        <f t="shared" ref="J6:J8" si="0">E6-I6</f>
        <v>67711.66399999999</v>
      </c>
      <c r="K6" s="36"/>
      <c r="L6" s="117">
        <f>F6/E6*100</f>
        <v>49.087508031037899</v>
      </c>
      <c r="M6" s="12"/>
      <c r="N6" s="13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s="14" customFormat="1" ht="27" customHeight="1" x14ac:dyDescent="0.25">
      <c r="A7" s="93" t="s">
        <v>54</v>
      </c>
      <c r="B7" s="79">
        <v>711</v>
      </c>
      <c r="C7" s="93" t="s">
        <v>54</v>
      </c>
      <c r="D7" s="29" t="s">
        <v>30</v>
      </c>
      <c r="E7" s="77">
        <v>411943.8</v>
      </c>
      <c r="F7" s="77">
        <v>169456.93179999999</v>
      </c>
      <c r="G7" s="77">
        <f>E7-F7</f>
        <v>242486.8682</v>
      </c>
      <c r="H7" s="76" t="s">
        <v>105</v>
      </c>
      <c r="I7" s="66">
        <v>343107.7</v>
      </c>
      <c r="J7" s="66">
        <f t="shared" si="0"/>
        <v>68836.099999999977</v>
      </c>
      <c r="K7" s="48" t="s">
        <v>82</v>
      </c>
      <c r="L7" s="112">
        <f>F7/E7*100</f>
        <v>41.135934513397217</v>
      </c>
      <c r="M7" s="12"/>
      <c r="N7" s="13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s="14" customFormat="1" ht="21" customHeight="1" x14ac:dyDescent="0.25">
      <c r="A8" s="93" t="s">
        <v>55</v>
      </c>
      <c r="B8" s="79">
        <v>712</v>
      </c>
      <c r="C8" s="93" t="s">
        <v>55</v>
      </c>
      <c r="D8" s="30" t="s">
        <v>31</v>
      </c>
      <c r="E8" s="77">
        <v>386680.39156999998</v>
      </c>
      <c r="F8" s="77">
        <v>225551.84736000001</v>
      </c>
      <c r="G8" s="77">
        <f t="shared" ref="G8" si="1">E8-F8</f>
        <v>161128.54420999996</v>
      </c>
      <c r="H8" s="66"/>
      <c r="I8" s="64">
        <v>387973.1</v>
      </c>
      <c r="J8" s="66">
        <f t="shared" si="0"/>
        <v>-1292.7084299999988</v>
      </c>
      <c r="K8" s="45"/>
      <c r="L8" s="112">
        <f t="shared" ref="L8:L71" si="2">F8/E8*100</f>
        <v>58.330303857460741</v>
      </c>
      <c r="M8" s="12"/>
      <c r="N8" s="1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s="14" customFormat="1" ht="25.5" customHeight="1" x14ac:dyDescent="0.25">
      <c r="A9" s="93" t="s">
        <v>56</v>
      </c>
      <c r="B9" s="79">
        <v>713</v>
      </c>
      <c r="C9" s="93" t="s">
        <v>56</v>
      </c>
      <c r="D9" s="30" t="s">
        <v>60</v>
      </c>
      <c r="E9" s="77">
        <v>9265.3724299999994</v>
      </c>
      <c r="F9" s="77">
        <v>1517.35636</v>
      </c>
      <c r="G9" s="77">
        <f>E9-F9</f>
        <v>7748.0160699999997</v>
      </c>
      <c r="H9" s="66">
        <v>7834.3</v>
      </c>
      <c r="I9" s="66">
        <v>8693.2999999999993</v>
      </c>
      <c r="J9" s="66">
        <f>E9-I9</f>
        <v>572.07243000000017</v>
      </c>
      <c r="K9" s="48" t="s">
        <v>82</v>
      </c>
      <c r="L9" s="112">
        <f t="shared" si="2"/>
        <v>16.376636465114011</v>
      </c>
      <c r="M9" s="12"/>
      <c r="N9" s="13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s="14" customFormat="1" ht="30.75" customHeight="1" x14ac:dyDescent="0.25">
      <c r="A10" s="93" t="s">
        <v>57</v>
      </c>
      <c r="B10" s="79">
        <v>714</v>
      </c>
      <c r="C10" s="93" t="s">
        <v>57</v>
      </c>
      <c r="D10" s="30" t="s">
        <v>32</v>
      </c>
      <c r="E10" s="77">
        <v>5000</v>
      </c>
      <c r="F10" s="72">
        <v>2550.1819999999998</v>
      </c>
      <c r="G10" s="77">
        <f t="shared" ref="G10:G11" si="3">E10-F10</f>
        <v>2449.8180000000002</v>
      </c>
      <c r="H10" s="67"/>
      <c r="I10" s="64">
        <v>5463.6</v>
      </c>
      <c r="J10" s="66">
        <f t="shared" ref="J10:J12" si="4">E10-I10</f>
        <v>-463.60000000000036</v>
      </c>
      <c r="K10" s="44"/>
      <c r="L10" s="112">
        <f t="shared" si="2"/>
        <v>51.003639999999997</v>
      </c>
      <c r="M10" s="12"/>
      <c r="N10" s="13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s="14" customFormat="1" ht="30.75" customHeight="1" x14ac:dyDescent="0.25">
      <c r="A11" s="93" t="s">
        <v>58</v>
      </c>
      <c r="B11" s="79">
        <v>715</v>
      </c>
      <c r="C11" s="93" t="s">
        <v>58</v>
      </c>
      <c r="D11" s="30" t="s">
        <v>33</v>
      </c>
      <c r="E11" s="77">
        <v>100</v>
      </c>
      <c r="F11" s="72">
        <v>0</v>
      </c>
      <c r="G11" s="77">
        <f t="shared" si="3"/>
        <v>100</v>
      </c>
      <c r="H11" s="67"/>
      <c r="I11" s="64">
        <v>40.200000000000003</v>
      </c>
      <c r="J11" s="66">
        <f t="shared" si="4"/>
        <v>59.8</v>
      </c>
      <c r="K11" s="44"/>
      <c r="L11" s="112">
        <f t="shared" si="2"/>
        <v>0</v>
      </c>
      <c r="M11" s="12"/>
      <c r="N11" s="13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s="16" customFormat="1" ht="47.25" x14ac:dyDescent="0.25">
      <c r="A12" s="34" t="s">
        <v>139</v>
      </c>
      <c r="B12" s="78" t="s">
        <v>68</v>
      </c>
      <c r="C12" s="34" t="s">
        <v>4</v>
      </c>
      <c r="D12" s="35" t="s">
        <v>5</v>
      </c>
      <c r="E12" s="65">
        <f>E13+E14+E17+E36</f>
        <v>70270.5</v>
      </c>
      <c r="F12" s="65">
        <f>F13+F14+F17+F36</f>
        <v>33406.746169999999</v>
      </c>
      <c r="G12" s="65">
        <f>E12-F12</f>
        <v>36863.753830000001</v>
      </c>
      <c r="H12" s="65">
        <f>F12</f>
        <v>33406.746169999999</v>
      </c>
      <c r="I12" s="65">
        <f>I13+I14+I17+I36</f>
        <v>0</v>
      </c>
      <c r="J12" s="102">
        <f t="shared" si="4"/>
        <v>70270.5</v>
      </c>
      <c r="K12" s="36"/>
      <c r="L12" s="117">
        <f t="shared" si="2"/>
        <v>47.540214129684571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s="16" customFormat="1" x14ac:dyDescent="0.25">
      <c r="A13" s="93" t="s">
        <v>54</v>
      </c>
      <c r="B13" s="79">
        <v>721</v>
      </c>
      <c r="C13" s="93" t="s">
        <v>54</v>
      </c>
      <c r="D13" s="31" t="s">
        <v>34</v>
      </c>
      <c r="E13" s="72">
        <v>3163</v>
      </c>
      <c r="F13" s="72">
        <v>1591.61859</v>
      </c>
      <c r="G13" s="77">
        <f>E13-F13</f>
        <v>1571.38141</v>
      </c>
      <c r="H13" s="77"/>
      <c r="I13" s="77"/>
      <c r="J13" s="66">
        <f t="shared" ref="J13:J37" si="5">E13-I13</f>
        <v>3163</v>
      </c>
      <c r="K13" s="42"/>
      <c r="L13" s="112">
        <f t="shared" si="2"/>
        <v>50.319904837179898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s="16" customFormat="1" x14ac:dyDescent="0.25">
      <c r="A14" s="93" t="s">
        <v>55</v>
      </c>
      <c r="B14" s="79">
        <v>722</v>
      </c>
      <c r="C14" s="93" t="s">
        <v>55</v>
      </c>
      <c r="D14" s="31" t="s">
        <v>35</v>
      </c>
      <c r="E14" s="72">
        <v>0</v>
      </c>
      <c r="F14" s="72">
        <f>SUM(F15:F16)</f>
        <v>0</v>
      </c>
      <c r="G14" s="77">
        <f>E14-F14</f>
        <v>0</v>
      </c>
      <c r="H14" s="72"/>
      <c r="I14" s="72">
        <f>SUM(I15:I16)</f>
        <v>0</v>
      </c>
      <c r="J14" s="66">
        <f t="shared" si="5"/>
        <v>0</v>
      </c>
      <c r="K14" s="42"/>
      <c r="L14" s="112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s="16" customFormat="1" hidden="1" x14ac:dyDescent="0.25">
      <c r="A15" s="9"/>
      <c r="B15" s="79"/>
      <c r="C15" s="9"/>
      <c r="D15" s="58" t="s">
        <v>62</v>
      </c>
      <c r="E15" s="72"/>
      <c r="F15" s="72"/>
      <c r="G15" s="77">
        <f>E15-F15</f>
        <v>0</v>
      </c>
      <c r="H15" s="72"/>
      <c r="I15" s="72"/>
      <c r="J15" s="66">
        <f t="shared" si="5"/>
        <v>0</v>
      </c>
      <c r="K15" s="42"/>
      <c r="L15" s="112" t="e">
        <f t="shared" si="2"/>
        <v>#DIV/0!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s="16" customFormat="1" hidden="1" x14ac:dyDescent="0.25">
      <c r="A16" s="9"/>
      <c r="B16" s="79"/>
      <c r="C16" s="9"/>
      <c r="D16" s="58" t="s">
        <v>63</v>
      </c>
      <c r="E16" s="72"/>
      <c r="F16" s="72"/>
      <c r="G16" s="77">
        <f>E16-F16</f>
        <v>0</v>
      </c>
      <c r="H16" s="72"/>
      <c r="I16" s="72"/>
      <c r="J16" s="66">
        <f t="shared" si="5"/>
        <v>0</v>
      </c>
      <c r="K16" s="42"/>
      <c r="L16" s="112" t="e">
        <f t="shared" si="2"/>
        <v>#DIV/0!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s="16" customFormat="1" ht="31.5" x14ac:dyDescent="0.25">
      <c r="A17" s="93" t="s">
        <v>56</v>
      </c>
      <c r="B17" s="79"/>
      <c r="C17" s="93" t="s">
        <v>56</v>
      </c>
      <c r="D17" s="32" t="s">
        <v>61</v>
      </c>
      <c r="E17" s="101">
        <v>67107.5</v>
      </c>
      <c r="F17" s="101">
        <v>31815.12758</v>
      </c>
      <c r="G17" s="77">
        <f t="shared" ref="G17:G32" si="6">E17-F17</f>
        <v>35292.37242</v>
      </c>
      <c r="H17" s="83">
        <f>F17</f>
        <v>31815.12758</v>
      </c>
      <c r="I17" s="100">
        <f>I18+I19+I20+I21+I22+I23+I24+I25+I28+I29+I32+I35</f>
        <v>0</v>
      </c>
      <c r="J17" s="87">
        <f t="shared" si="5"/>
        <v>67107.5</v>
      </c>
      <c r="K17" s="42"/>
      <c r="L17" s="112">
        <f t="shared" si="2"/>
        <v>47.409198047908205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s="16" customFormat="1" hidden="1" x14ac:dyDescent="0.25">
      <c r="A18" s="61" t="s">
        <v>110</v>
      </c>
      <c r="B18" s="79">
        <v>7237552</v>
      </c>
      <c r="C18" s="61" t="s">
        <v>110</v>
      </c>
      <c r="D18" s="84" t="s">
        <v>111</v>
      </c>
      <c r="E18" s="101"/>
      <c r="F18" s="101"/>
      <c r="G18" s="77">
        <f t="shared" si="6"/>
        <v>0</v>
      </c>
      <c r="H18" s="72"/>
      <c r="I18" s="72"/>
      <c r="J18" s="66">
        <f t="shared" si="5"/>
        <v>0</v>
      </c>
      <c r="K18" s="42"/>
      <c r="L18" s="112" t="e">
        <f t="shared" si="2"/>
        <v>#DIV/0!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s="16" customFormat="1" hidden="1" x14ac:dyDescent="0.25">
      <c r="A19" s="61" t="s">
        <v>112</v>
      </c>
      <c r="B19" s="79">
        <v>7237553</v>
      </c>
      <c r="C19" s="61" t="s">
        <v>112</v>
      </c>
      <c r="D19" s="84" t="s">
        <v>113</v>
      </c>
      <c r="E19" s="101"/>
      <c r="F19" s="101"/>
      <c r="G19" s="77">
        <f t="shared" si="6"/>
        <v>0</v>
      </c>
      <c r="H19" s="72"/>
      <c r="I19" s="72"/>
      <c r="J19" s="66">
        <f t="shared" si="5"/>
        <v>0</v>
      </c>
      <c r="K19" s="42"/>
      <c r="L19" s="112" t="e">
        <f t="shared" si="2"/>
        <v>#DIV/0!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s="16" customFormat="1" hidden="1" x14ac:dyDescent="0.25">
      <c r="A20" s="61" t="s">
        <v>114</v>
      </c>
      <c r="B20" s="79">
        <v>7237760</v>
      </c>
      <c r="C20" s="61" t="s">
        <v>114</v>
      </c>
      <c r="D20" s="84" t="s">
        <v>115</v>
      </c>
      <c r="E20" s="101"/>
      <c r="F20" s="101"/>
      <c r="G20" s="77">
        <f t="shared" si="6"/>
        <v>0</v>
      </c>
      <c r="H20" s="72"/>
      <c r="I20" s="72"/>
      <c r="J20" s="66">
        <f t="shared" si="5"/>
        <v>0</v>
      </c>
      <c r="K20" s="42"/>
      <c r="L20" s="112" t="e">
        <f t="shared" si="2"/>
        <v>#DIV/0!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s="16" customFormat="1" hidden="1" x14ac:dyDescent="0.25">
      <c r="A21" s="61" t="s">
        <v>116</v>
      </c>
      <c r="B21" s="79">
        <v>7237534</v>
      </c>
      <c r="C21" s="61" t="s">
        <v>116</v>
      </c>
      <c r="D21" s="84" t="s">
        <v>117</v>
      </c>
      <c r="E21" s="101"/>
      <c r="F21" s="101"/>
      <c r="G21" s="77">
        <f t="shared" si="6"/>
        <v>0</v>
      </c>
      <c r="H21" s="72"/>
      <c r="I21" s="83"/>
      <c r="J21" s="66">
        <f t="shared" si="5"/>
        <v>0</v>
      </c>
      <c r="K21" s="42"/>
      <c r="L21" s="112" t="e">
        <f t="shared" si="2"/>
        <v>#DIV/0!</v>
      </c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s="16" customFormat="1" hidden="1" x14ac:dyDescent="0.25">
      <c r="A22" s="61" t="s">
        <v>118</v>
      </c>
      <c r="B22" s="79">
        <v>7235082</v>
      </c>
      <c r="C22" s="61" t="s">
        <v>118</v>
      </c>
      <c r="D22" s="84" t="s">
        <v>119</v>
      </c>
      <c r="E22" s="101"/>
      <c r="F22" s="101"/>
      <c r="G22" s="77">
        <f t="shared" si="6"/>
        <v>0</v>
      </c>
      <c r="H22" s="72"/>
      <c r="I22" s="72"/>
      <c r="J22" s="66">
        <f t="shared" si="5"/>
        <v>0</v>
      </c>
      <c r="K22" s="42"/>
      <c r="L22" s="112" t="e">
        <f t="shared" si="2"/>
        <v>#DIV/0!</v>
      </c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 s="16" customFormat="1" hidden="1" x14ac:dyDescent="0.25">
      <c r="A23" s="61" t="s">
        <v>118</v>
      </c>
      <c r="B23" s="79">
        <v>7237557</v>
      </c>
      <c r="C23" s="61" t="s">
        <v>118</v>
      </c>
      <c r="D23" s="84" t="s">
        <v>120</v>
      </c>
      <c r="E23" s="101"/>
      <c r="F23" s="101"/>
      <c r="G23" s="77">
        <f t="shared" si="6"/>
        <v>0</v>
      </c>
      <c r="H23" s="72"/>
      <c r="I23" s="72"/>
      <c r="J23" s="66">
        <f t="shared" si="5"/>
        <v>0</v>
      </c>
      <c r="K23" s="42"/>
      <c r="L23" s="112" t="e">
        <f t="shared" si="2"/>
        <v>#DIV/0!</v>
      </c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s="16" customFormat="1" ht="24" hidden="1" x14ac:dyDescent="0.25">
      <c r="A24" s="61" t="s">
        <v>121</v>
      </c>
      <c r="B24" s="79">
        <v>7237520</v>
      </c>
      <c r="C24" s="61" t="s">
        <v>121</v>
      </c>
      <c r="D24" s="84" t="s">
        <v>122</v>
      </c>
      <c r="E24" s="101"/>
      <c r="F24" s="101"/>
      <c r="G24" s="77">
        <f t="shared" si="6"/>
        <v>0</v>
      </c>
      <c r="H24" s="72"/>
      <c r="I24" s="72"/>
      <c r="J24" s="66">
        <f t="shared" si="5"/>
        <v>0</v>
      </c>
      <c r="K24" s="42"/>
      <c r="L24" s="112" t="e">
        <f t="shared" si="2"/>
        <v>#DIV/0!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s="16" customFormat="1" hidden="1" x14ac:dyDescent="0.25">
      <c r="A25" s="61" t="s">
        <v>123</v>
      </c>
      <c r="B25" s="79">
        <v>7237511</v>
      </c>
      <c r="C25" s="61" t="s">
        <v>123</v>
      </c>
      <c r="D25" s="84" t="s">
        <v>124</v>
      </c>
      <c r="E25" s="101"/>
      <c r="F25" s="101"/>
      <c r="G25" s="77">
        <f t="shared" si="6"/>
        <v>0</v>
      </c>
      <c r="H25" s="72"/>
      <c r="I25" s="101"/>
      <c r="J25" s="66">
        <f t="shared" si="5"/>
        <v>0</v>
      </c>
      <c r="K25" s="42"/>
      <c r="L25" s="112" t="e">
        <f t="shared" si="2"/>
        <v>#DIV/0!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s="16" customFormat="1" hidden="1" x14ac:dyDescent="0.25">
      <c r="A26" s="61"/>
      <c r="B26" s="79"/>
      <c r="C26" s="61"/>
      <c r="D26" s="84" t="s">
        <v>103</v>
      </c>
      <c r="E26" s="101"/>
      <c r="F26" s="101"/>
      <c r="G26" s="77">
        <f t="shared" si="6"/>
        <v>0</v>
      </c>
      <c r="H26" s="72"/>
      <c r="I26" s="72"/>
      <c r="J26" s="66">
        <f t="shared" si="5"/>
        <v>0</v>
      </c>
      <c r="K26" s="42"/>
      <c r="L26" s="112" t="e">
        <f t="shared" si="2"/>
        <v>#DIV/0!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s="16" customFormat="1" hidden="1" x14ac:dyDescent="0.25">
      <c r="A27" s="61"/>
      <c r="B27" s="79"/>
      <c r="C27" s="61"/>
      <c r="D27" s="84" t="s">
        <v>62</v>
      </c>
      <c r="E27" s="101"/>
      <c r="F27" s="101"/>
      <c r="G27" s="77">
        <f t="shared" si="6"/>
        <v>0</v>
      </c>
      <c r="H27" s="72"/>
      <c r="I27" s="72"/>
      <c r="J27" s="66">
        <f t="shared" si="5"/>
        <v>0</v>
      </c>
      <c r="K27" s="42"/>
      <c r="L27" s="112" t="e">
        <f t="shared" si="2"/>
        <v>#DIV/0!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s="16" customFormat="1" hidden="1" x14ac:dyDescent="0.25">
      <c r="A28" s="61" t="s">
        <v>125</v>
      </c>
      <c r="B28" s="79">
        <v>7237535</v>
      </c>
      <c r="C28" s="61" t="s">
        <v>125</v>
      </c>
      <c r="D28" s="84" t="s">
        <v>126</v>
      </c>
      <c r="E28" s="101"/>
      <c r="F28" s="101"/>
      <c r="G28" s="72">
        <f t="shared" si="6"/>
        <v>0</v>
      </c>
      <c r="H28" s="72"/>
      <c r="I28" s="72"/>
      <c r="J28" s="66">
        <f t="shared" si="5"/>
        <v>0</v>
      </c>
      <c r="K28" s="42"/>
      <c r="L28" s="112" t="e">
        <f t="shared" si="2"/>
        <v>#DIV/0!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s="16" customFormat="1" ht="24" hidden="1" x14ac:dyDescent="0.25">
      <c r="A29" s="61" t="s">
        <v>127</v>
      </c>
      <c r="B29" s="79">
        <v>7237103</v>
      </c>
      <c r="C29" s="61" t="s">
        <v>127</v>
      </c>
      <c r="D29" s="84" t="s">
        <v>128</v>
      </c>
      <c r="E29" s="101"/>
      <c r="F29" s="101"/>
      <c r="G29" s="72">
        <f t="shared" si="6"/>
        <v>0</v>
      </c>
      <c r="H29" s="72"/>
      <c r="I29" s="101"/>
      <c r="J29" s="66">
        <f t="shared" si="5"/>
        <v>0</v>
      </c>
      <c r="K29" s="42"/>
      <c r="L29" s="112" t="e">
        <f t="shared" si="2"/>
        <v>#DIV/0!</v>
      </c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s="16" customFormat="1" hidden="1" x14ac:dyDescent="0.25">
      <c r="A30" s="61"/>
      <c r="B30" s="79"/>
      <c r="C30" s="61"/>
      <c r="D30" s="84" t="s">
        <v>103</v>
      </c>
      <c r="E30" s="101"/>
      <c r="F30" s="101"/>
      <c r="G30" s="72">
        <f t="shared" si="6"/>
        <v>0</v>
      </c>
      <c r="H30" s="72"/>
      <c r="I30" s="72"/>
      <c r="J30" s="66">
        <f t="shared" si="5"/>
        <v>0</v>
      </c>
      <c r="K30" s="42"/>
      <c r="L30" s="112" t="e">
        <f t="shared" si="2"/>
        <v>#DIV/0!</v>
      </c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s="16" customFormat="1" hidden="1" x14ac:dyDescent="0.25">
      <c r="A31" s="61"/>
      <c r="B31" s="79"/>
      <c r="C31" s="61"/>
      <c r="D31" s="84" t="s">
        <v>62</v>
      </c>
      <c r="E31" s="101"/>
      <c r="F31" s="101"/>
      <c r="G31" s="72">
        <f t="shared" si="6"/>
        <v>0</v>
      </c>
      <c r="H31" s="72"/>
      <c r="I31" s="72"/>
      <c r="J31" s="66">
        <f t="shared" si="5"/>
        <v>0</v>
      </c>
      <c r="K31" s="42"/>
      <c r="L31" s="112" t="e">
        <f t="shared" si="2"/>
        <v>#DIV/0!</v>
      </c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s="16" customFormat="1" hidden="1" x14ac:dyDescent="0.25">
      <c r="A32" s="61" t="s">
        <v>129</v>
      </c>
      <c r="B32" s="79">
        <v>7234111</v>
      </c>
      <c r="C32" s="61" t="s">
        <v>129</v>
      </c>
      <c r="D32" s="84" t="s">
        <v>130</v>
      </c>
      <c r="E32" s="101"/>
      <c r="F32" s="101"/>
      <c r="G32" s="72">
        <f t="shared" si="6"/>
        <v>0</v>
      </c>
      <c r="H32" s="72"/>
      <c r="I32" s="101"/>
      <c r="J32" s="66">
        <f t="shared" si="5"/>
        <v>0</v>
      </c>
      <c r="K32" s="42"/>
      <c r="L32" s="112" t="e">
        <f t="shared" si="2"/>
        <v>#DIV/0!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s="16" customFormat="1" hidden="1" x14ac:dyDescent="0.25">
      <c r="A33" s="61"/>
      <c r="B33" s="79"/>
      <c r="C33" s="61"/>
      <c r="D33" s="84" t="s">
        <v>103</v>
      </c>
      <c r="E33" s="101"/>
      <c r="F33" s="101"/>
      <c r="G33" s="72">
        <f t="shared" ref="G33:G35" si="7">E33-F33</f>
        <v>0</v>
      </c>
      <c r="H33" s="72"/>
      <c r="I33" s="72"/>
      <c r="J33" s="66">
        <f t="shared" si="5"/>
        <v>0</v>
      </c>
      <c r="K33" s="42"/>
      <c r="L33" s="112" t="e">
        <f t="shared" si="2"/>
        <v>#DIV/0!</v>
      </c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s="16" customFormat="1" hidden="1" x14ac:dyDescent="0.25">
      <c r="A34" s="61"/>
      <c r="B34" s="79"/>
      <c r="C34" s="61"/>
      <c r="D34" s="84" t="s">
        <v>62</v>
      </c>
      <c r="E34" s="101"/>
      <c r="F34" s="101"/>
      <c r="G34" s="72">
        <f t="shared" si="7"/>
        <v>0</v>
      </c>
      <c r="H34" s="72"/>
      <c r="I34" s="72"/>
      <c r="J34" s="66">
        <f t="shared" si="5"/>
        <v>0</v>
      </c>
      <c r="K34" s="42"/>
      <c r="L34" s="112" t="e">
        <f t="shared" si="2"/>
        <v>#DIV/0!</v>
      </c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s="16" customFormat="1" hidden="1" x14ac:dyDescent="0.25">
      <c r="A35" s="61" t="s">
        <v>131</v>
      </c>
      <c r="B35" s="79">
        <v>7234711</v>
      </c>
      <c r="C35" s="61" t="s">
        <v>131</v>
      </c>
      <c r="D35" s="84" t="s">
        <v>132</v>
      </c>
      <c r="E35" s="101"/>
      <c r="F35" s="101"/>
      <c r="G35" s="72">
        <f t="shared" si="7"/>
        <v>0</v>
      </c>
      <c r="H35" s="72"/>
      <c r="I35" s="72"/>
      <c r="J35" s="66">
        <f t="shared" si="5"/>
        <v>0</v>
      </c>
      <c r="K35" s="42"/>
      <c r="L35" s="112" t="e">
        <f t="shared" si="2"/>
        <v>#DIV/0!</v>
      </c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s="16" customFormat="1" ht="31.5" x14ac:dyDescent="0.25">
      <c r="A36" s="93" t="s">
        <v>57</v>
      </c>
      <c r="B36" s="79">
        <v>724</v>
      </c>
      <c r="C36" s="93" t="s">
        <v>57</v>
      </c>
      <c r="D36" s="32" t="s">
        <v>36</v>
      </c>
      <c r="E36" s="72">
        <v>0</v>
      </c>
      <c r="F36" s="72">
        <v>0</v>
      </c>
      <c r="G36" s="77">
        <f t="shared" ref="G36:G46" si="8">E36-F36</f>
        <v>0</v>
      </c>
      <c r="H36" s="72"/>
      <c r="I36" s="72"/>
      <c r="J36" s="66">
        <f t="shared" si="5"/>
        <v>0</v>
      </c>
      <c r="K36" s="42"/>
      <c r="L36" s="112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s="18" customFormat="1" ht="47.25" x14ac:dyDescent="0.25">
      <c r="A37" s="37" t="s">
        <v>140</v>
      </c>
      <c r="B37" s="78" t="s">
        <v>69</v>
      </c>
      <c r="C37" s="37" t="s">
        <v>6</v>
      </c>
      <c r="D37" s="35" t="s">
        <v>7</v>
      </c>
      <c r="E37" s="68">
        <f>SUM(E38:E41)</f>
        <v>90521.141000000003</v>
      </c>
      <c r="F37" s="68">
        <f>SUM(F38:F41)</f>
        <v>51551.411689999994</v>
      </c>
      <c r="G37" s="65">
        <f t="shared" si="8"/>
        <v>38969.72931000001</v>
      </c>
      <c r="H37" s="103">
        <f t="shared" ref="H37:H41" si="9">F37</f>
        <v>51551.411689999994</v>
      </c>
      <c r="I37" s="68">
        <f>SUM(I38:I41)</f>
        <v>94696.099999999991</v>
      </c>
      <c r="J37" s="102">
        <f t="shared" si="5"/>
        <v>-4174.958999999988</v>
      </c>
      <c r="K37" s="36"/>
      <c r="L37" s="117">
        <f t="shared" si="2"/>
        <v>56.949582297023838</v>
      </c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</row>
    <row r="38" spans="1:52" s="18" customFormat="1" x14ac:dyDescent="0.25">
      <c r="A38" s="93" t="s">
        <v>54</v>
      </c>
      <c r="B38" s="15">
        <v>731</v>
      </c>
      <c r="C38" s="93" t="s">
        <v>54</v>
      </c>
      <c r="D38" s="30" t="s">
        <v>37</v>
      </c>
      <c r="E38" s="77">
        <v>38588.014999999999</v>
      </c>
      <c r="F38" s="72">
        <v>18969.74296</v>
      </c>
      <c r="G38" s="77">
        <f t="shared" si="8"/>
        <v>19618.27204</v>
      </c>
      <c r="H38" s="64">
        <f t="shared" si="9"/>
        <v>18969.74296</v>
      </c>
      <c r="I38" s="64">
        <v>41343</v>
      </c>
      <c r="J38" s="66">
        <f t="shared" ref="J38:J51" si="10">E38-I38</f>
        <v>-2754.9850000000006</v>
      </c>
      <c r="K38" s="42"/>
      <c r="L38" s="112">
        <f t="shared" si="2"/>
        <v>49.159675510647546</v>
      </c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</row>
    <row r="39" spans="1:52" s="18" customFormat="1" ht="31.5" x14ac:dyDescent="0.25">
      <c r="A39" s="93" t="s">
        <v>55</v>
      </c>
      <c r="B39" s="15">
        <v>732</v>
      </c>
      <c r="C39" s="93" t="s">
        <v>55</v>
      </c>
      <c r="D39" s="30" t="s">
        <v>38</v>
      </c>
      <c r="E39" s="77">
        <v>48434.625999999997</v>
      </c>
      <c r="F39" s="77">
        <v>30939.061399999999</v>
      </c>
      <c r="G39" s="77">
        <f t="shared" si="8"/>
        <v>17495.564599999998</v>
      </c>
      <c r="H39" s="64">
        <f t="shared" si="9"/>
        <v>30939.061399999999</v>
      </c>
      <c r="I39" s="66">
        <v>49715.7</v>
      </c>
      <c r="J39" s="66">
        <f t="shared" si="10"/>
        <v>-1281.0740000000005</v>
      </c>
      <c r="K39" s="45"/>
      <c r="L39" s="112">
        <f t="shared" si="2"/>
        <v>63.877981425932759</v>
      </c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</row>
    <row r="40" spans="1:52" s="18" customFormat="1" x14ac:dyDescent="0.25">
      <c r="A40" s="93" t="s">
        <v>56</v>
      </c>
      <c r="B40" s="15">
        <v>733</v>
      </c>
      <c r="C40" s="93" t="s">
        <v>56</v>
      </c>
      <c r="D40" s="30" t="s">
        <v>39</v>
      </c>
      <c r="E40" s="77">
        <v>2000</v>
      </c>
      <c r="F40" s="72">
        <v>698.92232999999999</v>
      </c>
      <c r="G40" s="77">
        <f t="shared" si="8"/>
        <v>1301.0776700000001</v>
      </c>
      <c r="H40" s="64">
        <f t="shared" si="9"/>
        <v>698.92232999999999</v>
      </c>
      <c r="I40" s="64">
        <v>1729.4</v>
      </c>
      <c r="J40" s="66">
        <f t="shared" si="10"/>
        <v>270.59999999999991</v>
      </c>
      <c r="K40" s="42"/>
      <c r="L40" s="112">
        <f t="shared" si="2"/>
        <v>34.946116500000002</v>
      </c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</row>
    <row r="41" spans="1:52" s="18" customFormat="1" x14ac:dyDescent="0.25">
      <c r="A41" s="93" t="s">
        <v>57</v>
      </c>
      <c r="B41" s="15">
        <v>734</v>
      </c>
      <c r="C41" s="93" t="s">
        <v>57</v>
      </c>
      <c r="D41" s="30" t="s">
        <v>40</v>
      </c>
      <c r="E41" s="80">
        <v>1498.5</v>
      </c>
      <c r="F41" s="72">
        <v>943.68499999999995</v>
      </c>
      <c r="G41" s="77">
        <f t="shared" si="8"/>
        <v>554.81500000000005</v>
      </c>
      <c r="H41" s="64">
        <f t="shared" si="9"/>
        <v>943.68499999999995</v>
      </c>
      <c r="I41" s="64">
        <v>1908</v>
      </c>
      <c r="J41" s="66">
        <f t="shared" si="10"/>
        <v>-409.5</v>
      </c>
      <c r="K41" s="42"/>
      <c r="L41" s="112">
        <f t="shared" si="2"/>
        <v>62.975308641975303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</row>
    <row r="42" spans="1:52" s="20" customFormat="1" ht="31.5" x14ac:dyDescent="0.25">
      <c r="A42" s="38">
        <v>4</v>
      </c>
      <c r="B42" s="78" t="s">
        <v>69</v>
      </c>
      <c r="C42" s="38" t="s">
        <v>8</v>
      </c>
      <c r="D42" s="35" t="s">
        <v>9</v>
      </c>
      <c r="E42" s="68">
        <f>E43+E46+E50+E51</f>
        <v>6536.107</v>
      </c>
      <c r="F42" s="68">
        <f>F43+F46+F50+F51</f>
        <v>2988.6549199999999</v>
      </c>
      <c r="G42" s="65">
        <f>E42-F42</f>
        <v>3547.45208</v>
      </c>
      <c r="H42" s="65">
        <f>F42</f>
        <v>2988.6549199999999</v>
      </c>
      <c r="I42" s="68">
        <f>I43+I46+I50+I51</f>
        <v>80.400000000000006</v>
      </c>
      <c r="J42" s="102">
        <f t="shared" si="10"/>
        <v>6455.7070000000003</v>
      </c>
      <c r="K42" s="36"/>
      <c r="L42" s="117">
        <f t="shared" si="2"/>
        <v>45.725305904569801</v>
      </c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 s="20" customFormat="1" ht="34.5" customHeight="1" x14ac:dyDescent="0.25">
      <c r="A43" s="93" t="s">
        <v>54</v>
      </c>
      <c r="B43" s="15">
        <v>741</v>
      </c>
      <c r="C43" s="93" t="s">
        <v>54</v>
      </c>
      <c r="D43" s="47" t="s">
        <v>106</v>
      </c>
      <c r="E43" s="80">
        <v>60</v>
      </c>
      <c r="F43" s="80">
        <f>SUM(F44:F45)</f>
        <v>0</v>
      </c>
      <c r="G43" s="77">
        <f t="shared" si="8"/>
        <v>60</v>
      </c>
      <c r="H43" s="72"/>
      <c r="I43" s="80">
        <f>SUM(I44:I45)</f>
        <v>0</v>
      </c>
      <c r="J43" s="77">
        <f t="shared" si="10"/>
        <v>60</v>
      </c>
      <c r="K43" s="54"/>
      <c r="L43" s="112">
        <f t="shared" si="2"/>
        <v>0</v>
      </c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 s="20" customFormat="1" hidden="1" x14ac:dyDescent="0.25">
      <c r="A44" s="93"/>
      <c r="B44" s="94"/>
      <c r="C44" s="93"/>
      <c r="D44" s="63" t="s">
        <v>62</v>
      </c>
      <c r="E44" s="80"/>
      <c r="F44" s="72"/>
      <c r="G44" s="77">
        <f t="shared" si="8"/>
        <v>0</v>
      </c>
      <c r="H44" s="72"/>
      <c r="I44" s="72"/>
      <c r="J44" s="77">
        <f t="shared" si="10"/>
        <v>0</v>
      </c>
      <c r="K44" s="72"/>
      <c r="L44" s="112" t="e">
        <f t="shared" si="2"/>
        <v>#DIV/0!</v>
      </c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 s="20" customFormat="1" hidden="1" x14ac:dyDescent="0.25">
      <c r="A45" s="93"/>
      <c r="B45" s="94"/>
      <c r="C45" s="93"/>
      <c r="D45" s="63" t="s">
        <v>103</v>
      </c>
      <c r="E45" s="80"/>
      <c r="F45" s="72"/>
      <c r="G45" s="77">
        <f t="shared" si="8"/>
        <v>0</v>
      </c>
      <c r="H45" s="72"/>
      <c r="I45" s="72"/>
      <c r="J45" s="77">
        <f t="shared" si="10"/>
        <v>0</v>
      </c>
      <c r="K45" s="72"/>
      <c r="L45" s="112" t="e">
        <f t="shared" si="2"/>
        <v>#DIV/0!</v>
      </c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 s="20" customFormat="1" x14ac:dyDescent="0.25">
      <c r="A46" s="93" t="s">
        <v>55</v>
      </c>
      <c r="B46" s="15">
        <v>742</v>
      </c>
      <c r="C46" s="93" t="s">
        <v>55</v>
      </c>
      <c r="D46" s="81" t="s">
        <v>41</v>
      </c>
      <c r="E46" s="80">
        <v>2162</v>
      </c>
      <c r="F46" s="80">
        <v>872.49667999999997</v>
      </c>
      <c r="G46" s="77">
        <f t="shared" si="8"/>
        <v>1289.50332</v>
      </c>
      <c r="H46" s="72"/>
      <c r="I46" s="82">
        <f>I47+I49</f>
        <v>0</v>
      </c>
      <c r="J46" s="77">
        <f t="shared" si="10"/>
        <v>2162</v>
      </c>
      <c r="K46" s="54"/>
      <c r="L46" s="112">
        <f t="shared" si="2"/>
        <v>40.355998149861236</v>
      </c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 s="20" customFormat="1" hidden="1" x14ac:dyDescent="0.25">
      <c r="A47" s="61"/>
      <c r="B47" s="15"/>
      <c r="C47" s="61"/>
      <c r="D47" s="63" t="s">
        <v>103</v>
      </c>
      <c r="E47" s="80"/>
      <c r="F47" s="72"/>
      <c r="G47" s="77">
        <f t="shared" ref="G47:G50" si="11">E47-F47</f>
        <v>0</v>
      </c>
      <c r="H47" s="72"/>
      <c r="I47" s="72"/>
      <c r="J47" s="77">
        <f t="shared" si="10"/>
        <v>0</v>
      </c>
      <c r="K47" s="54"/>
      <c r="L47" s="112" t="e">
        <f t="shared" si="2"/>
        <v>#DIV/0!</v>
      </c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 s="20" customFormat="1" hidden="1" x14ac:dyDescent="0.25">
      <c r="A48" s="61" t="s">
        <v>107</v>
      </c>
      <c r="B48" s="15">
        <v>7427556</v>
      </c>
      <c r="C48" s="61" t="s">
        <v>107</v>
      </c>
      <c r="D48" s="63" t="s">
        <v>104</v>
      </c>
      <c r="E48" s="80"/>
      <c r="F48" s="72"/>
      <c r="G48" s="77">
        <f t="shared" si="11"/>
        <v>0</v>
      </c>
      <c r="H48" s="72"/>
      <c r="I48" s="72"/>
      <c r="J48" s="77">
        <f t="shared" si="10"/>
        <v>0</v>
      </c>
      <c r="K48" s="54"/>
      <c r="L48" s="112" t="e">
        <f t="shared" si="2"/>
        <v>#DIV/0!</v>
      </c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 s="20" customFormat="1" hidden="1" x14ac:dyDescent="0.25">
      <c r="A49" s="61"/>
      <c r="B49" s="15"/>
      <c r="C49" s="61"/>
      <c r="D49" s="63" t="s">
        <v>62</v>
      </c>
      <c r="E49" s="80"/>
      <c r="F49" s="72"/>
      <c r="G49" s="77">
        <f t="shared" si="11"/>
        <v>0</v>
      </c>
      <c r="H49" s="72"/>
      <c r="I49" s="72"/>
      <c r="J49" s="77">
        <f t="shared" si="10"/>
        <v>0</v>
      </c>
      <c r="K49" s="54"/>
      <c r="L49" s="112" t="e">
        <f t="shared" si="2"/>
        <v>#DIV/0!</v>
      </c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 s="20" customFormat="1" x14ac:dyDescent="0.25">
      <c r="A50" s="93" t="s">
        <v>56</v>
      </c>
      <c r="B50" s="15">
        <v>743</v>
      </c>
      <c r="C50" s="93" t="s">
        <v>56</v>
      </c>
      <c r="D50" s="33" t="s">
        <v>42</v>
      </c>
      <c r="E50" s="80">
        <v>138.6</v>
      </c>
      <c r="F50" s="72">
        <v>0</v>
      </c>
      <c r="G50" s="77">
        <f t="shared" si="11"/>
        <v>138.6</v>
      </c>
      <c r="H50" s="98"/>
      <c r="I50" s="97">
        <v>80.400000000000006</v>
      </c>
      <c r="J50" s="77">
        <f t="shared" si="10"/>
        <v>58.199999999999989</v>
      </c>
      <c r="K50" s="99"/>
      <c r="L50" s="112">
        <f t="shared" si="2"/>
        <v>0</v>
      </c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 s="20" customFormat="1" ht="31.5" x14ac:dyDescent="0.25">
      <c r="A51" s="93" t="s">
        <v>57</v>
      </c>
      <c r="B51" s="15">
        <v>744</v>
      </c>
      <c r="C51" s="93" t="s">
        <v>57</v>
      </c>
      <c r="D51" s="32" t="s">
        <v>43</v>
      </c>
      <c r="E51" s="80">
        <v>4175.5069999999996</v>
      </c>
      <c r="F51" s="80">
        <v>2116.1582400000002</v>
      </c>
      <c r="G51" s="77">
        <f>E51-F51</f>
        <v>2059.3487599999994</v>
      </c>
      <c r="H51" s="98"/>
      <c r="I51" s="82">
        <f>SUM(I52:I53)</f>
        <v>0</v>
      </c>
      <c r="J51" s="77">
        <f t="shared" si="10"/>
        <v>4175.5069999999996</v>
      </c>
      <c r="K51" s="99"/>
      <c r="L51" s="112">
        <f t="shared" si="2"/>
        <v>50.680270443804801</v>
      </c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 s="20" customFormat="1" ht="12" hidden="1" customHeight="1" x14ac:dyDescent="0.25">
      <c r="A52" s="61"/>
      <c r="B52" s="61" t="s">
        <v>101</v>
      </c>
      <c r="C52" s="61"/>
      <c r="D52" s="84" t="s">
        <v>99</v>
      </c>
      <c r="E52" s="80"/>
      <c r="F52" s="72"/>
      <c r="G52" s="77">
        <f t="shared" ref="G52:G58" si="12">E52-F52</f>
        <v>0</v>
      </c>
      <c r="H52" s="98"/>
      <c r="I52" s="97"/>
      <c r="J52" s="97">
        <f>E52-I52</f>
        <v>0</v>
      </c>
      <c r="K52" s="99"/>
      <c r="L52" s="112" t="e">
        <f t="shared" si="2"/>
        <v>#DIV/0!</v>
      </c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 s="20" customFormat="1" ht="27.75" hidden="1" customHeight="1" x14ac:dyDescent="0.25">
      <c r="A53" s="62" t="s">
        <v>108</v>
      </c>
      <c r="B53" s="62" t="s">
        <v>102</v>
      </c>
      <c r="C53" s="62" t="s">
        <v>108</v>
      </c>
      <c r="D53" s="84" t="s">
        <v>100</v>
      </c>
      <c r="E53" s="80"/>
      <c r="F53" s="72"/>
      <c r="G53" s="77">
        <f t="shared" si="12"/>
        <v>0</v>
      </c>
      <c r="H53" s="98"/>
      <c r="I53" s="97"/>
      <c r="J53" s="97">
        <f>E53-I53</f>
        <v>0</v>
      </c>
      <c r="K53" s="99"/>
      <c r="L53" s="112" t="e">
        <f t="shared" si="2"/>
        <v>#DIV/0!</v>
      </c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 s="18" customFormat="1" ht="47.25" x14ac:dyDescent="0.25">
      <c r="A54" s="39" t="s">
        <v>141</v>
      </c>
      <c r="B54" s="78" t="s">
        <v>74</v>
      </c>
      <c r="C54" s="39" t="s">
        <v>10</v>
      </c>
      <c r="D54" s="35" t="s">
        <v>11</v>
      </c>
      <c r="E54" s="65">
        <f>SUM(E55:E57)</f>
        <v>234</v>
      </c>
      <c r="F54" s="65">
        <f>SUM(F55:F57)</f>
        <v>17.5</v>
      </c>
      <c r="G54" s="65">
        <f t="shared" si="12"/>
        <v>216.5</v>
      </c>
      <c r="H54" s="65">
        <f>F54</f>
        <v>17.5</v>
      </c>
      <c r="I54" s="65">
        <f>SUM(I55:I57)</f>
        <v>0</v>
      </c>
      <c r="J54" s="65">
        <f t="shared" ref="J54:J59" si="13">E54-I54</f>
        <v>234</v>
      </c>
      <c r="K54" s="36"/>
      <c r="L54" s="117">
        <f t="shared" si="2"/>
        <v>7.4786324786324787</v>
      </c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</row>
    <row r="55" spans="1:52" s="18" customFormat="1" ht="31.5" x14ac:dyDescent="0.25">
      <c r="A55" s="93" t="s">
        <v>54</v>
      </c>
      <c r="B55" s="15">
        <v>751</v>
      </c>
      <c r="C55" s="93" t="s">
        <v>54</v>
      </c>
      <c r="D55" s="30" t="s">
        <v>45</v>
      </c>
      <c r="E55" s="72">
        <v>0</v>
      </c>
      <c r="F55" s="72">
        <v>0</v>
      </c>
      <c r="G55" s="77">
        <f t="shared" si="12"/>
        <v>0</v>
      </c>
      <c r="H55" s="72"/>
      <c r="I55" s="72">
        <v>0</v>
      </c>
      <c r="J55" s="97">
        <f t="shared" si="13"/>
        <v>0</v>
      </c>
      <c r="K55" s="54"/>
      <c r="L55" s="112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</row>
    <row r="56" spans="1:52" s="18" customFormat="1" x14ac:dyDescent="0.25">
      <c r="A56" s="93" t="s">
        <v>55</v>
      </c>
      <c r="B56" s="15">
        <v>752</v>
      </c>
      <c r="C56" s="93" t="s">
        <v>55</v>
      </c>
      <c r="D56" s="30" t="s">
        <v>46</v>
      </c>
      <c r="E56" s="72">
        <v>234</v>
      </c>
      <c r="F56" s="72">
        <v>17.5</v>
      </c>
      <c r="G56" s="77">
        <f t="shared" si="12"/>
        <v>216.5</v>
      </c>
      <c r="H56" s="72"/>
      <c r="I56" s="72"/>
      <c r="J56" s="97">
        <f t="shared" si="13"/>
        <v>234</v>
      </c>
      <c r="K56" s="54"/>
      <c r="L56" s="112">
        <f t="shared" si="2"/>
        <v>7.4786324786324787</v>
      </c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</row>
    <row r="57" spans="1:52" s="18" customFormat="1" x14ac:dyDescent="0.25">
      <c r="A57" s="93" t="s">
        <v>56</v>
      </c>
      <c r="B57" s="15">
        <v>753</v>
      </c>
      <c r="C57" s="93" t="s">
        <v>56</v>
      </c>
      <c r="D57" s="30" t="s">
        <v>47</v>
      </c>
      <c r="E57" s="72">
        <v>0</v>
      </c>
      <c r="F57" s="72">
        <v>0</v>
      </c>
      <c r="G57" s="77">
        <f t="shared" si="12"/>
        <v>0</v>
      </c>
      <c r="H57" s="98"/>
      <c r="I57" s="97">
        <v>0</v>
      </c>
      <c r="J57" s="97">
        <f t="shared" si="13"/>
        <v>0</v>
      </c>
      <c r="K57" s="99"/>
      <c r="L57" s="112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</row>
    <row r="58" spans="1:52" s="18" customFormat="1" ht="47.25" x14ac:dyDescent="0.25">
      <c r="A58" s="39" t="s">
        <v>142</v>
      </c>
      <c r="B58" s="78" t="s">
        <v>71</v>
      </c>
      <c r="C58" s="39" t="s">
        <v>12</v>
      </c>
      <c r="D58" s="35" t="s">
        <v>13</v>
      </c>
      <c r="E58" s="65">
        <v>2000</v>
      </c>
      <c r="F58" s="65">
        <v>1117.28865</v>
      </c>
      <c r="G58" s="65">
        <f t="shared" si="12"/>
        <v>882.71135000000004</v>
      </c>
      <c r="H58" s="65">
        <f t="shared" ref="H58:H59" si="14">F58</f>
        <v>1117.28865</v>
      </c>
      <c r="I58" s="65">
        <v>6447.2</v>
      </c>
      <c r="J58" s="65">
        <f t="shared" si="13"/>
        <v>-4447.2</v>
      </c>
      <c r="K58" s="36"/>
      <c r="L58" s="117">
        <f t="shared" si="2"/>
        <v>55.864432499999992</v>
      </c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</row>
    <row r="59" spans="1:52" s="18" customFormat="1" ht="47.25" x14ac:dyDescent="0.25">
      <c r="A59" s="34" t="s">
        <v>143</v>
      </c>
      <c r="B59" s="78" t="s">
        <v>70</v>
      </c>
      <c r="C59" s="34" t="s">
        <v>14</v>
      </c>
      <c r="D59" s="35" t="s">
        <v>15</v>
      </c>
      <c r="E59" s="65">
        <f>E60+E71+E72</f>
        <v>76743.87</v>
      </c>
      <c r="F59" s="65">
        <f>F60+F71+F72</f>
        <v>35454.34792</v>
      </c>
      <c r="G59" s="65">
        <f t="shared" ref="G59:G60" si="15">E59-F59</f>
        <v>41289.522079999995</v>
      </c>
      <c r="H59" s="65">
        <f t="shared" si="14"/>
        <v>35454.34792</v>
      </c>
      <c r="I59" s="65">
        <f>I60+I71+I72</f>
        <v>75593.200000000012</v>
      </c>
      <c r="J59" s="65">
        <f t="shared" si="13"/>
        <v>1150.6699999999837</v>
      </c>
      <c r="K59" s="36"/>
      <c r="L59" s="117">
        <f t="shared" si="2"/>
        <v>46.198279966855985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</row>
    <row r="60" spans="1:52" s="18" customFormat="1" ht="31.5" x14ac:dyDescent="0.25">
      <c r="A60" s="93" t="s">
        <v>54</v>
      </c>
      <c r="B60" s="17">
        <v>771</v>
      </c>
      <c r="C60" s="93" t="s">
        <v>54</v>
      </c>
      <c r="D60" s="30" t="s">
        <v>44</v>
      </c>
      <c r="E60" s="85">
        <v>40251.800000000003</v>
      </c>
      <c r="F60" s="85">
        <v>20008.462360000001</v>
      </c>
      <c r="G60" s="97">
        <f t="shared" si="15"/>
        <v>20243.337640000002</v>
      </c>
      <c r="H60" s="71"/>
      <c r="I60" s="86">
        <f>SUM(I61:I70)</f>
        <v>41887.4</v>
      </c>
      <c r="J60" s="71">
        <f>E60-I60</f>
        <v>-1635.5999999999985</v>
      </c>
      <c r="K60" s="43"/>
      <c r="L60" s="112">
        <f t="shared" si="2"/>
        <v>49.708242513378281</v>
      </c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</row>
    <row r="61" spans="1:52" s="18" customFormat="1" hidden="1" x14ac:dyDescent="0.25">
      <c r="A61" s="61" t="s">
        <v>87</v>
      </c>
      <c r="B61" s="17">
        <v>7714709</v>
      </c>
      <c r="C61" s="61" t="s">
        <v>87</v>
      </c>
      <c r="D61" s="60" t="s">
        <v>86</v>
      </c>
      <c r="E61" s="85"/>
      <c r="F61" s="85"/>
      <c r="G61" s="85">
        <f>E61-F61</f>
        <v>0</v>
      </c>
      <c r="H61" s="71"/>
      <c r="I61" s="71">
        <v>38153.5</v>
      </c>
      <c r="J61" s="71">
        <f>E61-I61</f>
        <v>-38153.5</v>
      </c>
      <c r="K61" s="43"/>
      <c r="L61" s="112" t="e">
        <f t="shared" si="2"/>
        <v>#DIV/0!</v>
      </c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</row>
    <row r="62" spans="1:52" s="18" customFormat="1" hidden="1" x14ac:dyDescent="0.25">
      <c r="A62" s="61" t="s">
        <v>88</v>
      </c>
      <c r="B62" s="17">
        <v>7714211</v>
      </c>
      <c r="C62" s="61" t="s">
        <v>88</v>
      </c>
      <c r="D62" s="60" t="s">
        <v>89</v>
      </c>
      <c r="E62" s="85"/>
      <c r="F62" s="85"/>
      <c r="G62" s="85">
        <f>E62-F62</f>
        <v>0</v>
      </c>
      <c r="H62" s="71"/>
      <c r="I62" s="71">
        <v>394.9</v>
      </c>
      <c r="J62" s="71">
        <f>E62-I62</f>
        <v>-394.9</v>
      </c>
      <c r="K62" s="43"/>
      <c r="L62" s="112" t="e">
        <f t="shared" si="2"/>
        <v>#DIV/0!</v>
      </c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</row>
    <row r="63" spans="1:52" s="18" customFormat="1" hidden="1" x14ac:dyDescent="0.25">
      <c r="A63" s="61" t="s">
        <v>90</v>
      </c>
      <c r="B63" s="17">
        <v>7710014</v>
      </c>
      <c r="C63" s="61" t="s">
        <v>90</v>
      </c>
      <c r="D63" s="96" t="s">
        <v>91</v>
      </c>
      <c r="E63" s="85"/>
      <c r="F63" s="85"/>
      <c r="G63" s="85">
        <f t="shared" ref="G63:G75" si="16">E63-F63</f>
        <v>0</v>
      </c>
      <c r="H63" s="71"/>
      <c r="I63" s="71">
        <v>0</v>
      </c>
      <c r="J63" s="71">
        <f t="shared" ref="J63:J74" si="17">E63-I63</f>
        <v>0</v>
      </c>
      <c r="K63" s="43"/>
      <c r="L63" s="112" t="e">
        <f t="shared" si="2"/>
        <v>#DIV/0!</v>
      </c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</row>
    <row r="64" spans="1:52" s="18" customFormat="1" hidden="1" x14ac:dyDescent="0.25">
      <c r="A64" s="61" t="s">
        <v>93</v>
      </c>
      <c r="B64" s="17">
        <v>7710015</v>
      </c>
      <c r="C64" s="61" t="s">
        <v>93</v>
      </c>
      <c r="D64" s="96" t="s">
        <v>92</v>
      </c>
      <c r="E64" s="85"/>
      <c r="F64" s="85"/>
      <c r="G64" s="85">
        <f t="shared" si="16"/>
        <v>0</v>
      </c>
      <c r="H64" s="71"/>
      <c r="I64" s="71">
        <v>0</v>
      </c>
      <c r="J64" s="71">
        <f t="shared" si="17"/>
        <v>0</v>
      </c>
      <c r="K64" s="43"/>
      <c r="L64" s="112" t="e">
        <f t="shared" si="2"/>
        <v>#DIV/0!</v>
      </c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s="18" customFormat="1" hidden="1" x14ac:dyDescent="0.25">
      <c r="A65" s="61" t="s">
        <v>95</v>
      </c>
      <c r="B65" s="17">
        <v>7714216</v>
      </c>
      <c r="C65" s="61" t="s">
        <v>95</v>
      </c>
      <c r="D65" s="96" t="s">
        <v>94</v>
      </c>
      <c r="E65" s="85"/>
      <c r="F65" s="85"/>
      <c r="G65" s="85">
        <f t="shared" si="16"/>
        <v>0</v>
      </c>
      <c r="H65" s="71"/>
      <c r="I65" s="71">
        <v>397.4</v>
      </c>
      <c r="J65" s="71">
        <f t="shared" si="17"/>
        <v>-397.4</v>
      </c>
      <c r="K65" s="43"/>
      <c r="L65" s="112" t="e">
        <f t="shared" si="2"/>
        <v>#DIV/0!</v>
      </c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</row>
    <row r="66" spans="1:52" s="18" customFormat="1" hidden="1" x14ac:dyDescent="0.25">
      <c r="A66" s="61" t="s">
        <v>98</v>
      </c>
      <c r="B66" s="17">
        <v>7715219</v>
      </c>
      <c r="C66" s="61" t="s">
        <v>98</v>
      </c>
      <c r="D66" s="96" t="s">
        <v>133</v>
      </c>
      <c r="E66" s="85"/>
      <c r="F66" s="85"/>
      <c r="G66" s="85">
        <f t="shared" ref="G66:G67" si="18">E66-F66</f>
        <v>0</v>
      </c>
      <c r="H66" s="71"/>
      <c r="I66" s="71">
        <v>388</v>
      </c>
      <c r="J66" s="71">
        <f t="shared" ref="J66:J67" si="19">E66-I66</f>
        <v>-388</v>
      </c>
      <c r="K66" s="43"/>
      <c r="L66" s="112" t="e">
        <f t="shared" si="2"/>
        <v>#DIV/0!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</row>
    <row r="67" spans="1:52" s="18" customFormat="1" hidden="1" x14ac:dyDescent="0.25">
      <c r="A67" s="61" t="s">
        <v>98</v>
      </c>
      <c r="B67" s="17">
        <v>7715930</v>
      </c>
      <c r="C67" s="61" t="s">
        <v>98</v>
      </c>
      <c r="D67" s="96" t="s">
        <v>134</v>
      </c>
      <c r="E67" s="85"/>
      <c r="F67" s="85"/>
      <c r="G67" s="85">
        <f t="shared" si="18"/>
        <v>0</v>
      </c>
      <c r="H67" s="71"/>
      <c r="I67" s="71">
        <v>1780.5</v>
      </c>
      <c r="J67" s="71">
        <f t="shared" si="19"/>
        <v>-1780.5</v>
      </c>
      <c r="K67" s="43"/>
      <c r="L67" s="112" t="e">
        <f t="shared" si="2"/>
        <v>#DIV/0!</v>
      </c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</row>
    <row r="68" spans="1:52" s="18" customFormat="1" hidden="1" x14ac:dyDescent="0.25">
      <c r="A68" s="61" t="s">
        <v>96</v>
      </c>
      <c r="B68" s="95">
        <v>7717555</v>
      </c>
      <c r="C68" s="61" t="s">
        <v>96</v>
      </c>
      <c r="D68" s="96" t="s">
        <v>135</v>
      </c>
      <c r="E68" s="85"/>
      <c r="F68" s="85"/>
      <c r="G68" s="85">
        <f t="shared" si="16"/>
        <v>0</v>
      </c>
      <c r="H68" s="71"/>
      <c r="I68" s="71">
        <v>730.5</v>
      </c>
      <c r="J68" s="71">
        <f t="shared" si="17"/>
        <v>-730.5</v>
      </c>
      <c r="K68" s="43"/>
      <c r="L68" s="112" t="e">
        <f t="shared" si="2"/>
        <v>#DIV/0!</v>
      </c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</row>
    <row r="69" spans="1:52" s="18" customFormat="1" hidden="1" x14ac:dyDescent="0.25">
      <c r="A69" s="61" t="s">
        <v>96</v>
      </c>
      <c r="B69" s="95">
        <v>7714224</v>
      </c>
      <c r="C69" s="61" t="s">
        <v>96</v>
      </c>
      <c r="D69" s="96" t="s">
        <v>136</v>
      </c>
      <c r="E69" s="85"/>
      <c r="F69" s="85"/>
      <c r="G69" s="85">
        <f t="shared" si="16"/>
        <v>0</v>
      </c>
      <c r="H69" s="71"/>
      <c r="I69" s="71">
        <v>36.6</v>
      </c>
      <c r="J69" s="71">
        <f t="shared" si="17"/>
        <v>-36.6</v>
      </c>
      <c r="K69" s="43"/>
      <c r="L69" s="112" t="e">
        <f t="shared" si="2"/>
        <v>#DIV/0!</v>
      </c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</row>
    <row r="70" spans="1:52" s="18" customFormat="1" hidden="1" x14ac:dyDescent="0.25">
      <c r="A70" s="61" t="s">
        <v>97</v>
      </c>
      <c r="B70" s="95">
        <v>7717554</v>
      </c>
      <c r="C70" s="61" t="s">
        <v>97</v>
      </c>
      <c r="D70" s="96" t="s">
        <v>135</v>
      </c>
      <c r="E70" s="85"/>
      <c r="F70" s="85"/>
      <c r="G70" s="85">
        <f>E70-F70</f>
        <v>0</v>
      </c>
      <c r="H70" s="71"/>
      <c r="I70" s="71">
        <v>6</v>
      </c>
      <c r="J70" s="71">
        <f>E70-I70</f>
        <v>-6</v>
      </c>
      <c r="K70" s="43"/>
      <c r="L70" s="112" t="e">
        <f t="shared" si="2"/>
        <v>#DIV/0!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</row>
    <row r="71" spans="1:52" s="18" customFormat="1" x14ac:dyDescent="0.25">
      <c r="A71" s="93" t="s">
        <v>55</v>
      </c>
      <c r="B71" s="17">
        <v>772</v>
      </c>
      <c r="C71" s="93" t="s">
        <v>55</v>
      </c>
      <c r="D71" s="30" t="s">
        <v>59</v>
      </c>
      <c r="E71" s="72">
        <v>4046.5</v>
      </c>
      <c r="F71" s="72">
        <v>3053.7259600000002</v>
      </c>
      <c r="G71" s="85">
        <f t="shared" si="16"/>
        <v>992.77403999999979</v>
      </c>
      <c r="H71" s="69"/>
      <c r="I71" s="70">
        <v>4437.3999999999996</v>
      </c>
      <c r="J71" s="71">
        <f t="shared" si="17"/>
        <v>-390.89999999999964</v>
      </c>
      <c r="K71" s="11"/>
      <c r="L71" s="112">
        <f t="shared" si="2"/>
        <v>75.465858396144824</v>
      </c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</row>
    <row r="72" spans="1:52" s="18" customFormat="1" ht="47.25" x14ac:dyDescent="0.25">
      <c r="A72" s="93" t="s">
        <v>56</v>
      </c>
      <c r="B72" s="17">
        <v>773</v>
      </c>
      <c r="C72" s="93" t="s">
        <v>56</v>
      </c>
      <c r="D72" s="32" t="s">
        <v>80</v>
      </c>
      <c r="E72" s="85">
        <v>32445.57</v>
      </c>
      <c r="F72" s="72">
        <v>12392.159600000001</v>
      </c>
      <c r="G72" s="85">
        <f t="shared" si="16"/>
        <v>20053.410400000001</v>
      </c>
      <c r="H72" s="69"/>
      <c r="I72" s="70">
        <v>29268.400000000001</v>
      </c>
      <c r="J72" s="71">
        <f t="shared" si="17"/>
        <v>3177.1699999999983</v>
      </c>
      <c r="K72" s="11"/>
      <c r="L72" s="112">
        <f t="shared" ref="L72:L91" si="20">F72/E72*100</f>
        <v>38.193687458719324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</row>
    <row r="73" spans="1:52" s="18" customFormat="1" ht="47.25" hidden="1" x14ac:dyDescent="0.25">
      <c r="A73" s="34" t="s">
        <v>16</v>
      </c>
      <c r="B73" s="78" t="s">
        <v>79</v>
      </c>
      <c r="C73" s="34" t="s">
        <v>16</v>
      </c>
      <c r="D73" s="35" t="s">
        <v>17</v>
      </c>
      <c r="E73" s="65"/>
      <c r="F73" s="65"/>
      <c r="G73" s="104">
        <f t="shared" si="16"/>
        <v>0</v>
      </c>
      <c r="H73" s="65">
        <f t="shared" ref="H73:H74" si="21">F73</f>
        <v>0</v>
      </c>
      <c r="I73" s="65"/>
      <c r="J73" s="104">
        <f t="shared" si="17"/>
        <v>0</v>
      </c>
      <c r="K73" s="36"/>
      <c r="L73" s="112" t="e">
        <f t="shared" si="20"/>
        <v>#DIV/0!</v>
      </c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</row>
    <row r="74" spans="1:52" s="18" customFormat="1" ht="39" customHeight="1" x14ac:dyDescent="0.25">
      <c r="A74" s="34" t="s">
        <v>144</v>
      </c>
      <c r="B74" s="78" t="s">
        <v>75</v>
      </c>
      <c r="C74" s="34" t="s">
        <v>18</v>
      </c>
      <c r="D74" s="35" t="s">
        <v>19</v>
      </c>
      <c r="E74" s="65">
        <f>E75+E76+E79</f>
        <v>20288.306700000001</v>
      </c>
      <c r="F74" s="65">
        <f>F75+F76+F79</f>
        <v>11610.058280000001</v>
      </c>
      <c r="G74" s="104">
        <f>E74-F74</f>
        <v>8678.2484199999999</v>
      </c>
      <c r="H74" s="65">
        <f t="shared" si="21"/>
        <v>11610.058280000001</v>
      </c>
      <c r="I74" s="65">
        <f>I75+I76+I79</f>
        <v>15981.5</v>
      </c>
      <c r="J74" s="104">
        <f t="shared" si="17"/>
        <v>4306.806700000001</v>
      </c>
      <c r="K74" s="36"/>
      <c r="L74" s="117">
        <f t="shared" si="20"/>
        <v>57.225368541969054</v>
      </c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</row>
    <row r="75" spans="1:52" s="18" customFormat="1" ht="32.25" customHeight="1" x14ac:dyDescent="0.25">
      <c r="A75" s="93" t="s">
        <v>54</v>
      </c>
      <c r="B75" s="17">
        <v>791</v>
      </c>
      <c r="C75" s="93" t="s">
        <v>54</v>
      </c>
      <c r="D75" s="30" t="s">
        <v>48</v>
      </c>
      <c r="E75" s="77">
        <v>3312</v>
      </c>
      <c r="F75" s="77">
        <v>1268.5585000000001</v>
      </c>
      <c r="G75" s="85">
        <f t="shared" si="16"/>
        <v>2043.4414999999999</v>
      </c>
      <c r="H75" s="66"/>
      <c r="I75" s="87">
        <v>3600</v>
      </c>
      <c r="J75" s="66">
        <f>E75-I75</f>
        <v>-288</v>
      </c>
      <c r="K75" s="45"/>
      <c r="L75" s="112">
        <f t="shared" si="20"/>
        <v>38.301887077294687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</row>
    <row r="76" spans="1:52" s="18" customFormat="1" ht="18" customHeight="1" x14ac:dyDescent="0.25">
      <c r="A76" s="93" t="s">
        <v>55</v>
      </c>
      <c r="B76" s="17">
        <v>792</v>
      </c>
      <c r="C76" s="93" t="s">
        <v>55</v>
      </c>
      <c r="D76" s="30" t="s">
        <v>50</v>
      </c>
      <c r="E76" s="77">
        <v>5000</v>
      </c>
      <c r="F76" s="77">
        <v>4983.3116799999998</v>
      </c>
      <c r="G76" s="77">
        <f t="shared" ref="G76:G79" si="22">E76-F76</f>
        <v>16.688320000000203</v>
      </c>
      <c r="H76" s="66"/>
      <c r="I76" s="87">
        <f>SUM(I77:I78)</f>
        <v>0</v>
      </c>
      <c r="J76" s="66">
        <f t="shared" ref="J76:J79" si="23">E76-I76</f>
        <v>5000</v>
      </c>
      <c r="K76" s="45"/>
      <c r="L76" s="112">
        <f t="shared" si="20"/>
        <v>99.666233599999998</v>
      </c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</row>
    <row r="77" spans="1:52" s="18" customFormat="1" ht="18" hidden="1" customHeight="1" x14ac:dyDescent="0.25">
      <c r="A77" s="93"/>
      <c r="B77" s="17"/>
      <c r="C77" s="93"/>
      <c r="D77" s="60" t="s">
        <v>64</v>
      </c>
      <c r="E77" s="77"/>
      <c r="F77" s="77"/>
      <c r="G77" s="77"/>
      <c r="H77" s="66"/>
      <c r="I77" s="66"/>
      <c r="J77" s="66">
        <f t="shared" si="23"/>
        <v>0</v>
      </c>
      <c r="K77" s="45"/>
      <c r="L77" s="112" t="e">
        <f t="shared" si="20"/>
        <v>#DIV/0!</v>
      </c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</row>
    <row r="78" spans="1:52" s="18" customFormat="1" ht="18" hidden="1" customHeight="1" x14ac:dyDescent="0.25">
      <c r="A78" s="93"/>
      <c r="B78" s="17"/>
      <c r="C78" s="93"/>
      <c r="D78" s="96" t="s">
        <v>103</v>
      </c>
      <c r="E78" s="77"/>
      <c r="F78" s="77"/>
      <c r="G78" s="77"/>
      <c r="H78" s="66"/>
      <c r="I78" s="66"/>
      <c r="J78" s="66">
        <f t="shared" si="23"/>
        <v>0</v>
      </c>
      <c r="K78" s="45"/>
      <c r="L78" s="112" t="e">
        <f t="shared" si="20"/>
        <v>#DIV/0!</v>
      </c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</row>
    <row r="79" spans="1:52" s="18" customFormat="1" ht="48.75" customHeight="1" x14ac:dyDescent="0.25">
      <c r="A79" s="93" t="s">
        <v>56</v>
      </c>
      <c r="B79" s="17">
        <v>793</v>
      </c>
      <c r="C79" s="93" t="s">
        <v>56</v>
      </c>
      <c r="D79" s="31" t="s">
        <v>49</v>
      </c>
      <c r="E79" s="77">
        <v>11976.306699999999</v>
      </c>
      <c r="F79" s="72">
        <v>5358.1881000000003</v>
      </c>
      <c r="G79" s="77">
        <f t="shared" si="22"/>
        <v>6618.1185999999989</v>
      </c>
      <c r="H79" s="64"/>
      <c r="I79" s="64">
        <v>12381.5</v>
      </c>
      <c r="J79" s="64">
        <f t="shared" si="23"/>
        <v>-405.19330000000082</v>
      </c>
      <c r="K79" s="42"/>
      <c r="L79" s="112">
        <f t="shared" si="20"/>
        <v>44.739903830285179</v>
      </c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</row>
    <row r="80" spans="1:52" s="18" customFormat="1" ht="31.5" x14ac:dyDescent="0.25">
      <c r="A80" s="34" t="s">
        <v>145</v>
      </c>
      <c r="B80" s="78" t="s">
        <v>76</v>
      </c>
      <c r="C80" s="34" t="s">
        <v>20</v>
      </c>
      <c r="D80" s="35" t="s">
        <v>21</v>
      </c>
      <c r="E80" s="65">
        <v>1794.44</v>
      </c>
      <c r="F80" s="65">
        <v>876.72073999999998</v>
      </c>
      <c r="G80" s="65">
        <f t="shared" ref="G80:G89" si="24">E80-F80</f>
        <v>917.71926000000008</v>
      </c>
      <c r="H80" s="65">
        <f>SUM(H81:H82)</f>
        <v>0</v>
      </c>
      <c r="I80" s="65">
        <f>SUM(I81:I82)</f>
        <v>0</v>
      </c>
      <c r="J80" s="65">
        <f>SUM(J81:J82)</f>
        <v>0</v>
      </c>
      <c r="K80" s="36"/>
      <c r="L80" s="117">
        <f>F80/E80*100</f>
        <v>48.857623548293617</v>
      </c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1:52" s="57" customFormat="1" hidden="1" x14ac:dyDescent="0.25">
      <c r="A81" s="56"/>
      <c r="B81" s="55"/>
      <c r="C81" s="56"/>
      <c r="D81" s="59" t="s">
        <v>62</v>
      </c>
      <c r="E81" s="72"/>
      <c r="F81" s="72"/>
      <c r="G81" s="77">
        <f t="shared" si="24"/>
        <v>0</v>
      </c>
      <c r="H81" s="72"/>
      <c r="I81" s="72"/>
      <c r="J81" s="72">
        <f>E81-I81</f>
        <v>0</v>
      </c>
      <c r="K81" s="54"/>
      <c r="L81" s="115" t="e">
        <f t="shared" si="20"/>
        <v>#DIV/0!</v>
      </c>
    </row>
    <row r="82" spans="1:52" s="57" customFormat="1" hidden="1" x14ac:dyDescent="0.25">
      <c r="A82" s="56"/>
      <c r="B82" s="55"/>
      <c r="C82" s="56"/>
      <c r="D82" s="58" t="s">
        <v>65</v>
      </c>
      <c r="E82" s="72"/>
      <c r="F82" s="72"/>
      <c r="G82" s="77">
        <f t="shared" si="24"/>
        <v>0</v>
      </c>
      <c r="H82" s="72"/>
      <c r="I82" s="72"/>
      <c r="J82" s="72">
        <f>E82-I82</f>
        <v>0</v>
      </c>
      <c r="K82" s="54"/>
      <c r="L82" s="115" t="e">
        <f t="shared" si="20"/>
        <v>#DIV/0!</v>
      </c>
    </row>
    <row r="83" spans="1:52" s="21" customFormat="1" ht="63" x14ac:dyDescent="0.25">
      <c r="A83" s="34" t="s">
        <v>146</v>
      </c>
      <c r="B83" s="78" t="s">
        <v>77</v>
      </c>
      <c r="C83" s="34" t="s">
        <v>22</v>
      </c>
      <c r="D83" s="35" t="s">
        <v>23</v>
      </c>
      <c r="E83" s="65">
        <f>SUM(E84:E86)</f>
        <v>180977.51939999999</v>
      </c>
      <c r="F83" s="65">
        <f>SUM(F84:F86)</f>
        <v>89409.887880000009</v>
      </c>
      <c r="G83" s="65">
        <f>E83-F83</f>
        <v>91567.631519999981</v>
      </c>
      <c r="H83" s="65">
        <f>SUM(H84:H86)</f>
        <v>0</v>
      </c>
      <c r="I83" s="65">
        <f>SUM(I84:I86)</f>
        <v>223205.87</v>
      </c>
      <c r="J83" s="103">
        <f>E83-I83</f>
        <v>-42228.350600000005</v>
      </c>
      <c r="K83" s="36"/>
      <c r="L83" s="117">
        <f t="shared" si="20"/>
        <v>49.403864179608163</v>
      </c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</row>
    <row r="84" spans="1:52" s="21" customFormat="1" ht="31.5" x14ac:dyDescent="0.25">
      <c r="A84" s="93" t="s">
        <v>54</v>
      </c>
      <c r="B84" s="17">
        <v>821</v>
      </c>
      <c r="C84" s="93" t="s">
        <v>54</v>
      </c>
      <c r="D84" s="30" t="s">
        <v>51</v>
      </c>
      <c r="E84" s="72">
        <v>1101.4000000000001</v>
      </c>
      <c r="F84" s="72">
        <v>199.07599999999999</v>
      </c>
      <c r="G84" s="77">
        <f t="shared" si="24"/>
        <v>902.32400000000007</v>
      </c>
      <c r="H84" s="72"/>
      <c r="I84" s="64">
        <v>688.9</v>
      </c>
      <c r="J84" s="72">
        <f>E84-I84</f>
        <v>412.50000000000011</v>
      </c>
      <c r="K84" s="42"/>
      <c r="L84" s="112">
        <f t="shared" si="20"/>
        <v>18.074813873252221</v>
      </c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</row>
    <row r="85" spans="1:52" s="21" customFormat="1" ht="47.25" x14ac:dyDescent="0.25">
      <c r="A85" s="93" t="s">
        <v>55</v>
      </c>
      <c r="B85" s="17">
        <v>822</v>
      </c>
      <c r="C85" s="93" t="s">
        <v>55</v>
      </c>
      <c r="D85" s="30" t="s">
        <v>52</v>
      </c>
      <c r="E85" s="72">
        <v>145972.1194</v>
      </c>
      <c r="F85" s="72">
        <v>74631.803570000004</v>
      </c>
      <c r="G85" s="77">
        <f t="shared" si="24"/>
        <v>71340.315829999992</v>
      </c>
      <c r="H85" s="72"/>
      <c r="I85" s="64">
        <v>183806.87</v>
      </c>
      <c r="J85" s="72">
        <f t="shared" ref="J85:J91" si="25">E85-I85</f>
        <v>-37834.750599999999</v>
      </c>
      <c r="K85" s="42"/>
      <c r="L85" s="112">
        <f t="shared" si="20"/>
        <v>51.127437127558764</v>
      </c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</row>
    <row r="86" spans="1:52" s="21" customFormat="1" ht="51" customHeight="1" x14ac:dyDescent="0.25">
      <c r="A86" s="93" t="s">
        <v>56</v>
      </c>
      <c r="B86" s="17">
        <v>823</v>
      </c>
      <c r="C86" s="93" t="s">
        <v>56</v>
      </c>
      <c r="D86" s="31" t="s">
        <v>53</v>
      </c>
      <c r="E86" s="72">
        <v>33904</v>
      </c>
      <c r="F86" s="72">
        <v>14579.008309999999</v>
      </c>
      <c r="G86" s="77">
        <f t="shared" si="24"/>
        <v>19324.991690000003</v>
      </c>
      <c r="H86" s="72"/>
      <c r="I86" s="64">
        <v>38710.1</v>
      </c>
      <c r="J86" s="72">
        <f t="shared" si="25"/>
        <v>-4806.0999999999985</v>
      </c>
      <c r="K86" s="42"/>
      <c r="L86" s="112">
        <f t="shared" si="20"/>
        <v>43.000850371637561</v>
      </c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</row>
    <row r="87" spans="1:52" s="18" customFormat="1" ht="63" hidden="1" x14ac:dyDescent="0.25">
      <c r="A87" s="34" t="s">
        <v>24</v>
      </c>
      <c r="B87" s="78" t="s">
        <v>72</v>
      </c>
      <c r="C87" s="34" t="s">
        <v>24</v>
      </c>
      <c r="D87" s="35" t="s">
        <v>25</v>
      </c>
      <c r="E87" s="65">
        <v>0</v>
      </c>
      <c r="F87" s="88">
        <v>0</v>
      </c>
      <c r="G87" s="88">
        <f t="shared" si="24"/>
        <v>0</v>
      </c>
      <c r="H87" s="88">
        <f t="shared" ref="H87:H89" si="26">F87</f>
        <v>0</v>
      </c>
      <c r="I87" s="88">
        <v>0</v>
      </c>
      <c r="J87" s="105">
        <f t="shared" si="25"/>
        <v>0</v>
      </c>
      <c r="K87" s="40"/>
      <c r="L87" s="112" t="e">
        <f t="shared" si="20"/>
        <v>#DIV/0!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</row>
    <row r="88" spans="1:52" s="18" customFormat="1" ht="47.25" x14ac:dyDescent="0.25">
      <c r="A88" s="34" t="s">
        <v>147</v>
      </c>
      <c r="B88" s="78" t="s">
        <v>78</v>
      </c>
      <c r="C88" s="34" t="s">
        <v>26</v>
      </c>
      <c r="D88" s="35" t="s">
        <v>27</v>
      </c>
      <c r="E88" s="65">
        <v>5400</v>
      </c>
      <c r="F88" s="88">
        <v>3416.422</v>
      </c>
      <c r="G88" s="65">
        <f t="shared" si="24"/>
        <v>1983.578</v>
      </c>
      <c r="H88" s="88">
        <f t="shared" si="26"/>
        <v>3416.422</v>
      </c>
      <c r="I88" s="88">
        <v>6917.8</v>
      </c>
      <c r="J88" s="105">
        <f t="shared" si="25"/>
        <v>-1517.8000000000002</v>
      </c>
      <c r="K88" s="40"/>
      <c r="L88" s="117">
        <f t="shared" si="20"/>
        <v>63.267074074074067</v>
      </c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</row>
    <row r="89" spans="1:52" s="18" customFormat="1" ht="78.75" hidden="1" x14ac:dyDescent="0.25">
      <c r="A89" s="89" t="s">
        <v>109</v>
      </c>
      <c r="B89" s="78" t="s">
        <v>67</v>
      </c>
      <c r="C89" s="89" t="s">
        <v>109</v>
      </c>
      <c r="D89" s="35" t="s">
        <v>29</v>
      </c>
      <c r="E89" s="65"/>
      <c r="F89" s="92"/>
      <c r="G89" s="90">
        <f t="shared" si="24"/>
        <v>0</v>
      </c>
      <c r="H89" s="88">
        <f t="shared" si="26"/>
        <v>0</v>
      </c>
      <c r="I89" s="91"/>
      <c r="J89" s="92">
        <f t="shared" si="25"/>
        <v>0</v>
      </c>
      <c r="K89" s="41"/>
      <c r="L89" s="112" t="e">
        <f t="shared" si="20"/>
        <v>#DIV/0!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</row>
    <row r="90" spans="1:52" s="18" customFormat="1" x14ac:dyDescent="0.25">
      <c r="A90" s="9"/>
      <c r="B90" s="17"/>
      <c r="C90" s="9"/>
      <c r="D90" s="10"/>
      <c r="E90" s="73"/>
      <c r="F90" s="74"/>
      <c r="G90" s="106"/>
      <c r="H90" s="107"/>
      <c r="I90" s="106"/>
      <c r="J90" s="108"/>
      <c r="K90" s="12"/>
      <c r="L90" s="112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</row>
    <row r="91" spans="1:52" x14ac:dyDescent="0.25">
      <c r="A91" s="22"/>
      <c r="C91" s="22" t="s">
        <v>28</v>
      </c>
      <c r="D91" s="116" t="s">
        <v>137</v>
      </c>
      <c r="E91" s="75">
        <f>E6+E12+E37+E42+E54+E58+E59+E74+E80+E83+E88</f>
        <v>1267755.4481000002</v>
      </c>
      <c r="F91" s="75">
        <f>F6+F12+F37+F42+F54+F58+F59+F74+F80+F83+F88</f>
        <v>628925.35577000002</v>
      </c>
      <c r="G91" s="109">
        <f>E91-F91</f>
        <v>638830.09233000013</v>
      </c>
      <c r="H91" s="110">
        <f>H6+H12+H37+H42+H54+H58+H59+H73+H74+H80+H83+H87+H88+H89</f>
        <v>147396.72962999999</v>
      </c>
      <c r="I91" s="110">
        <f>I6+I12+I37+I42+I54+I58+I59+I73+I74+I80+I83+I87+I88+I89</f>
        <v>1168199.97</v>
      </c>
      <c r="J91" s="108">
        <f t="shared" si="25"/>
        <v>99555.478100000182</v>
      </c>
      <c r="K91" s="23"/>
      <c r="L91" s="118">
        <f t="shared" si="20"/>
        <v>49.609359337605511</v>
      </c>
    </row>
    <row r="92" spans="1:52" x14ac:dyDescent="0.25">
      <c r="A92" s="24"/>
      <c r="C92" s="24"/>
      <c r="D92" s="25"/>
      <c r="E92" s="26"/>
    </row>
    <row r="93" spans="1:52" x14ac:dyDescent="0.25">
      <c r="A93" s="24"/>
      <c r="C93" s="24"/>
      <c r="D93" s="25"/>
    </row>
    <row r="94" spans="1:52" x14ac:dyDescent="0.25">
      <c r="A94" s="122"/>
      <c r="C94" s="24"/>
      <c r="D94" s="25"/>
      <c r="E94" s="27"/>
    </row>
    <row r="95" spans="1:52" x14ac:dyDescent="0.25">
      <c r="A95" s="123" t="s">
        <v>156</v>
      </c>
      <c r="C95" s="24"/>
      <c r="D95" s="25"/>
      <c r="E95" s="27"/>
    </row>
    <row r="96" spans="1:52" s="2" customFormat="1" x14ac:dyDescent="0.25">
      <c r="C96" s="24"/>
      <c r="D96" s="25"/>
    </row>
    <row r="97" spans="1:12" s="2" customFormat="1" ht="39.75" customHeight="1" x14ac:dyDescent="0.25">
      <c r="A97" s="120" t="s">
        <v>154</v>
      </c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</row>
    <row r="98" spans="1:12" s="2" customFormat="1" ht="61.5" customHeight="1" x14ac:dyDescent="0.25">
      <c r="A98" s="120" t="s">
        <v>155</v>
      </c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</row>
    <row r="99" spans="1:12" s="2" customFormat="1" ht="60.75" customHeight="1" x14ac:dyDescent="0.25">
      <c r="A99" s="120" t="s">
        <v>157</v>
      </c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</row>
    <row r="100" spans="1:12" s="2" customFormat="1" x14ac:dyDescent="0.25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</row>
    <row r="101" spans="1:12" s="2" customFormat="1" x14ac:dyDescent="0.25">
      <c r="A101" s="24"/>
      <c r="C101" s="24"/>
      <c r="D101" s="25"/>
    </row>
    <row r="102" spans="1:12" s="2" customFormat="1" x14ac:dyDescent="0.25">
      <c r="A102" s="24"/>
      <c r="C102" s="24"/>
      <c r="D102" s="25"/>
    </row>
    <row r="103" spans="1:12" s="2" customFormat="1" x14ac:dyDescent="0.25">
      <c r="A103" s="24"/>
      <c r="C103" s="24"/>
      <c r="D103" s="25"/>
    </row>
    <row r="104" spans="1:12" s="2" customFormat="1" x14ac:dyDescent="0.25">
      <c r="A104" s="24"/>
      <c r="C104" s="24"/>
      <c r="D104" s="25"/>
    </row>
    <row r="105" spans="1:12" s="2" customFormat="1" x14ac:dyDescent="0.25">
      <c r="A105" s="24"/>
      <c r="C105" s="24"/>
      <c r="D105" s="25"/>
    </row>
    <row r="106" spans="1:12" s="2" customFormat="1" x14ac:dyDescent="0.25">
      <c r="A106" s="24"/>
      <c r="C106" s="24"/>
      <c r="D106" s="25"/>
    </row>
    <row r="107" spans="1:12" s="2" customFormat="1" x14ac:dyDescent="0.25">
      <c r="A107" s="24"/>
      <c r="C107" s="24"/>
      <c r="D107" s="25"/>
    </row>
    <row r="108" spans="1:12" s="2" customFormat="1" x14ac:dyDescent="0.25">
      <c r="A108" s="24"/>
      <c r="C108" s="24"/>
      <c r="D108" s="25"/>
    </row>
    <row r="109" spans="1:12" s="2" customFormat="1" x14ac:dyDescent="0.25">
      <c r="A109" s="24"/>
      <c r="C109" s="24"/>
      <c r="D109" s="25"/>
    </row>
    <row r="110" spans="1:12" s="2" customFormat="1" x14ac:dyDescent="0.25">
      <c r="A110" s="24"/>
      <c r="C110" s="24"/>
      <c r="D110" s="25"/>
    </row>
    <row r="111" spans="1:12" s="2" customFormat="1" x14ac:dyDescent="0.25">
      <c r="A111" s="24"/>
      <c r="C111" s="24"/>
      <c r="D111" s="25"/>
    </row>
    <row r="112" spans="1:12" s="2" customFormat="1" x14ac:dyDescent="0.25">
      <c r="A112" s="24"/>
      <c r="C112" s="24"/>
      <c r="D112" s="25"/>
    </row>
    <row r="113" spans="1:4" s="2" customFormat="1" x14ac:dyDescent="0.25">
      <c r="A113" s="24"/>
      <c r="C113" s="24"/>
      <c r="D113" s="28"/>
    </row>
    <row r="114" spans="1:4" s="2" customFormat="1" x14ac:dyDescent="0.25">
      <c r="A114" s="24"/>
      <c r="C114" s="24"/>
      <c r="D114" s="28"/>
    </row>
    <row r="115" spans="1:4" s="2" customFormat="1" x14ac:dyDescent="0.25">
      <c r="A115" s="24"/>
      <c r="C115" s="24"/>
      <c r="D115" s="28"/>
    </row>
    <row r="116" spans="1:4" s="2" customFormat="1" x14ac:dyDescent="0.25">
      <c r="A116" s="24"/>
      <c r="C116" s="24"/>
      <c r="D116" s="28"/>
    </row>
    <row r="117" spans="1:4" s="2" customFormat="1" x14ac:dyDescent="0.25">
      <c r="A117" s="1"/>
      <c r="C117" s="1"/>
      <c r="D117" s="28"/>
    </row>
    <row r="118" spans="1:4" s="2" customFormat="1" x14ac:dyDescent="0.25">
      <c r="A118" s="1"/>
      <c r="C118" s="1"/>
      <c r="D118" s="28"/>
    </row>
    <row r="119" spans="1:4" s="2" customFormat="1" x14ac:dyDescent="0.25">
      <c r="A119" s="1"/>
      <c r="C119" s="1"/>
      <c r="D119" s="28"/>
    </row>
    <row r="120" spans="1:4" s="2" customFormat="1" x14ac:dyDescent="0.25">
      <c r="A120" s="1"/>
      <c r="C120" s="1"/>
      <c r="D120" s="28"/>
    </row>
    <row r="121" spans="1:4" s="2" customFormat="1" x14ac:dyDescent="0.25">
      <c r="A121" s="1"/>
      <c r="C121" s="1"/>
      <c r="D121" s="28"/>
    </row>
    <row r="122" spans="1:4" s="2" customFormat="1" x14ac:dyDescent="0.25">
      <c r="A122" s="1"/>
      <c r="C122" s="1"/>
      <c r="D122" s="28"/>
    </row>
    <row r="123" spans="1:4" s="2" customFormat="1" x14ac:dyDescent="0.25">
      <c r="A123" s="1"/>
      <c r="C123" s="1"/>
      <c r="D123" s="28"/>
    </row>
    <row r="124" spans="1:4" s="2" customFormat="1" x14ac:dyDescent="0.25">
      <c r="A124" s="1"/>
      <c r="C124" s="1"/>
      <c r="D124" s="28"/>
    </row>
    <row r="125" spans="1:4" s="2" customFormat="1" x14ac:dyDescent="0.25">
      <c r="A125" s="1"/>
      <c r="C125" s="1"/>
      <c r="D125" s="28"/>
    </row>
  </sheetData>
  <mergeCells count="6">
    <mergeCell ref="A1:L1"/>
    <mergeCell ref="A2:L2"/>
    <mergeCell ref="A98:L98"/>
    <mergeCell ref="A99:L99"/>
    <mergeCell ref="A100:L100"/>
    <mergeCell ref="A97:L97"/>
  </mergeCells>
  <pageMargins left="0.98425196850393704" right="0.19685039370078741" top="0.39370078740157483" bottom="0.39370078740157483" header="0.51181102362204722" footer="0.51181102362204722"/>
  <pageSetup paperSize="9" scale="71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Исп. МП за 1 пол. 2016 года</vt:lpstr>
      <vt:lpstr>'Исп. МП за 1 пол. 2016 года'!Заголовки_для_печати</vt:lpstr>
      <vt:lpstr>'Исп. МП за 1 пол. 2016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Медведева Татьяна Алексеевна</cp:lastModifiedBy>
  <cp:lastPrinted>2016-08-01T12:11:36Z</cp:lastPrinted>
  <dcterms:created xsi:type="dcterms:W3CDTF">2015-01-26T09:14:22Z</dcterms:created>
  <dcterms:modified xsi:type="dcterms:W3CDTF">2016-08-01T12:15:43Z</dcterms:modified>
</cp:coreProperties>
</file>