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155" windowWidth="19440" windowHeight="11265"/>
  </bookViews>
  <sheets>
    <sheet name="Исп. МП за 9 ме 2017 года" sheetId="1" r:id="rId1"/>
  </sheets>
  <definedNames>
    <definedName name="_xlnm.Print_Titles" localSheetId="0">'Исп. МП за 9 ме 2017 года'!$1:$5</definedName>
    <definedName name="_xlnm.Print_Area" localSheetId="0">'Исп. МП за 9 ме 2017 года'!$A$1:$L$113</definedName>
  </definedNames>
  <calcPr calcId="145621"/>
</workbook>
</file>

<file path=xl/calcChain.xml><?xml version="1.0" encoding="utf-8"?>
<calcChain xmlns="http://schemas.openxmlformats.org/spreadsheetml/2006/main">
  <c r="G102" i="1" l="1"/>
  <c r="L99" i="1"/>
  <c r="L97" i="1" l="1"/>
  <c r="F98" i="1" l="1"/>
  <c r="E98" i="1"/>
  <c r="L103" i="1"/>
  <c r="L102" i="1"/>
  <c r="L98" i="1"/>
  <c r="L101" i="1"/>
  <c r="L104" i="1"/>
  <c r="L105" i="1"/>
  <c r="G98" i="1"/>
  <c r="G99" i="1"/>
  <c r="G101" i="1"/>
  <c r="G103" i="1"/>
  <c r="G104" i="1"/>
  <c r="G105" i="1"/>
  <c r="F93" i="1"/>
  <c r="E93" i="1"/>
  <c r="G93" i="1" s="1"/>
  <c r="L92" i="1"/>
  <c r="L94" i="1"/>
  <c r="L95" i="1"/>
  <c r="L96" i="1"/>
  <c r="G92" i="1"/>
  <c r="G94" i="1"/>
  <c r="G95" i="1"/>
  <c r="G96" i="1"/>
  <c r="G97" i="1"/>
  <c r="H92" i="1"/>
  <c r="L93" i="1" l="1"/>
  <c r="G90" i="1"/>
  <c r="G91" i="1"/>
  <c r="H91" i="1"/>
  <c r="L91" i="1"/>
  <c r="H90" i="1"/>
  <c r="L90" i="1"/>
  <c r="L89" i="1" l="1"/>
  <c r="J89" i="1"/>
  <c r="H89" i="1"/>
  <c r="G89" i="1"/>
  <c r="L79" i="1" l="1"/>
  <c r="L88" i="1"/>
  <c r="L87" i="1"/>
  <c r="L86" i="1"/>
  <c r="L85" i="1"/>
  <c r="L84" i="1"/>
  <c r="L83" i="1"/>
  <c r="L81" i="1"/>
  <c r="L80" i="1"/>
  <c r="L78" i="1"/>
  <c r="L77" i="1"/>
  <c r="L76" i="1"/>
  <c r="L74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6" i="1"/>
  <c r="L53" i="1"/>
  <c r="L52" i="1"/>
  <c r="L51" i="1"/>
  <c r="L50" i="1"/>
  <c r="L49" i="1"/>
  <c r="L48" i="1"/>
  <c r="L47" i="1"/>
  <c r="L46" i="1"/>
  <c r="L45" i="1"/>
  <c r="L44" i="1"/>
  <c r="L41" i="1"/>
  <c r="L40" i="1"/>
  <c r="L39" i="1"/>
  <c r="L38" i="1"/>
  <c r="L13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8" i="1"/>
  <c r="L9" i="1"/>
  <c r="L10" i="1"/>
  <c r="L11" i="1"/>
  <c r="L7" i="1"/>
  <c r="G51" i="1"/>
  <c r="E73" i="1"/>
  <c r="E82" i="1"/>
  <c r="G7" i="1" l="1"/>
  <c r="H72" i="1" l="1"/>
  <c r="J66" i="1"/>
  <c r="G66" i="1"/>
  <c r="J65" i="1"/>
  <c r="G65" i="1"/>
  <c r="J72" i="1"/>
  <c r="J62" i="1"/>
  <c r="J63" i="1"/>
  <c r="J64" i="1"/>
  <c r="J67" i="1"/>
  <c r="J69" i="1"/>
  <c r="J68" i="1"/>
  <c r="J70" i="1"/>
  <c r="J71" i="1"/>
  <c r="J26" i="1"/>
  <c r="J27" i="1"/>
  <c r="J28" i="1"/>
  <c r="J30" i="1"/>
  <c r="J31" i="1"/>
  <c r="J33" i="1"/>
  <c r="J34" i="1"/>
  <c r="J35" i="1"/>
  <c r="J36" i="1"/>
  <c r="H6" i="1"/>
  <c r="H38" i="1"/>
  <c r="H39" i="1"/>
  <c r="H40" i="1"/>
  <c r="H41" i="1"/>
  <c r="G35" i="1"/>
  <c r="G34" i="1"/>
  <c r="G33" i="1"/>
  <c r="G30" i="1"/>
  <c r="G31" i="1"/>
  <c r="G28" i="1"/>
  <c r="G27" i="1"/>
  <c r="G26" i="1"/>
  <c r="G24" i="1"/>
  <c r="G23" i="1"/>
  <c r="G22" i="1"/>
  <c r="G21" i="1"/>
  <c r="G20" i="1"/>
  <c r="G19" i="1"/>
  <c r="G18" i="1"/>
  <c r="J24" i="1"/>
  <c r="J23" i="1"/>
  <c r="J22" i="1"/>
  <c r="J21" i="1"/>
  <c r="J20" i="1"/>
  <c r="J19" i="1"/>
  <c r="J18" i="1"/>
  <c r="J25" i="1" l="1"/>
  <c r="J32" i="1"/>
  <c r="H17" i="1"/>
  <c r="J29" i="1"/>
  <c r="G32" i="1"/>
  <c r="I17" i="1"/>
  <c r="G25" i="1"/>
  <c r="G29" i="1"/>
  <c r="J88" i="1"/>
  <c r="H88" i="1"/>
  <c r="G88" i="1"/>
  <c r="J84" i="1"/>
  <c r="J85" i="1"/>
  <c r="J86" i="1"/>
  <c r="J87" i="1"/>
  <c r="H87" i="1"/>
  <c r="G87" i="1"/>
  <c r="G86" i="1"/>
  <c r="H86" i="1"/>
  <c r="I82" i="1"/>
  <c r="F82" i="1"/>
  <c r="G85" i="1"/>
  <c r="G78" i="1"/>
  <c r="J78" i="1"/>
  <c r="I75" i="1"/>
  <c r="J76" i="1"/>
  <c r="J77" i="1"/>
  <c r="G82" i="1" l="1"/>
  <c r="L82" i="1"/>
  <c r="G17" i="1"/>
  <c r="F73" i="1"/>
  <c r="J82" i="1"/>
  <c r="J75" i="1"/>
  <c r="G75" i="1"/>
  <c r="I73" i="1"/>
  <c r="G72" i="1"/>
  <c r="I59" i="1"/>
  <c r="I58" i="1" s="1"/>
  <c r="G71" i="1"/>
  <c r="G70" i="1"/>
  <c r="G68" i="1"/>
  <c r="G69" i="1"/>
  <c r="G67" i="1"/>
  <c r="G64" i="1"/>
  <c r="G63" i="1"/>
  <c r="G62" i="1"/>
  <c r="H73" i="1" l="1"/>
  <c r="L73" i="1"/>
  <c r="G73" i="1"/>
  <c r="E58" i="1"/>
  <c r="J58" i="1" s="1"/>
  <c r="J59" i="1"/>
  <c r="G59" i="1"/>
  <c r="F58" i="1"/>
  <c r="I54" i="1"/>
  <c r="G57" i="1"/>
  <c r="J56" i="1"/>
  <c r="J57" i="1"/>
  <c r="J55" i="1"/>
  <c r="I51" i="1"/>
  <c r="L58" i="1" l="1"/>
  <c r="J51" i="1"/>
  <c r="G58" i="1"/>
  <c r="H58" i="1"/>
  <c r="J50" i="1"/>
  <c r="J49" i="1"/>
  <c r="J48" i="1"/>
  <c r="J47" i="1"/>
  <c r="J45" i="1"/>
  <c r="J44" i="1"/>
  <c r="J41" i="1"/>
  <c r="J40" i="1"/>
  <c r="J39" i="1"/>
  <c r="J38" i="1"/>
  <c r="J17" i="1"/>
  <c r="I46" i="1"/>
  <c r="G49" i="1"/>
  <c r="G50" i="1"/>
  <c r="G48" i="1"/>
  <c r="G47" i="1"/>
  <c r="I37" i="1"/>
  <c r="F37" i="1"/>
  <c r="E37" i="1"/>
  <c r="G40" i="1"/>
  <c r="G39" i="1"/>
  <c r="G38" i="1"/>
  <c r="I6" i="1"/>
  <c r="F6" i="1"/>
  <c r="E6" i="1"/>
  <c r="H37" i="1" l="1"/>
  <c r="L37" i="1"/>
  <c r="L6" i="1"/>
  <c r="F42" i="1"/>
  <c r="L43" i="1"/>
  <c r="J46" i="1"/>
  <c r="J6" i="1"/>
  <c r="G37" i="1"/>
  <c r="J37" i="1"/>
  <c r="G6" i="1"/>
  <c r="E12" i="1"/>
  <c r="J10" i="1"/>
  <c r="J11" i="1"/>
  <c r="G10" i="1"/>
  <c r="G11" i="1"/>
  <c r="J7" i="1"/>
  <c r="J8" i="1"/>
  <c r="G8" i="1"/>
  <c r="H42" i="1" l="1"/>
  <c r="F54" i="1"/>
  <c r="E54" i="1"/>
  <c r="E107" i="1" s="1"/>
  <c r="G56" i="1"/>
  <c r="H54" i="1" l="1"/>
  <c r="L54" i="1"/>
  <c r="J54" i="1"/>
  <c r="G54" i="1"/>
  <c r="J83" i="1"/>
  <c r="G84" i="1"/>
  <c r="G83" i="1"/>
  <c r="H82" i="1" l="1"/>
  <c r="G41" i="1"/>
  <c r="I43" i="1"/>
  <c r="I42" i="1" s="1"/>
  <c r="G44" i="1"/>
  <c r="G45" i="1"/>
  <c r="J74" i="1"/>
  <c r="E42" i="1" l="1"/>
  <c r="J43" i="1"/>
  <c r="G43" i="1"/>
  <c r="G74" i="1"/>
  <c r="J53" i="1"/>
  <c r="G53" i="1"/>
  <c r="J52" i="1"/>
  <c r="G52" i="1"/>
  <c r="J61" i="1"/>
  <c r="G42" i="1" l="1"/>
  <c r="L42" i="1"/>
  <c r="J73" i="1"/>
  <c r="J42" i="1"/>
  <c r="G61" i="1"/>
  <c r="J60" i="1"/>
  <c r="G60" i="1"/>
  <c r="G36" i="1" l="1"/>
  <c r="I14" i="1"/>
  <c r="F14" i="1"/>
  <c r="F12" i="1" s="1"/>
  <c r="J16" i="1"/>
  <c r="G16" i="1"/>
  <c r="J15" i="1"/>
  <c r="G15" i="1"/>
  <c r="J13" i="1"/>
  <c r="G13" i="1"/>
  <c r="L12" i="1" l="1"/>
  <c r="F107" i="1"/>
  <c r="L107" i="1" s="1"/>
  <c r="H12" i="1"/>
  <c r="G12" i="1"/>
  <c r="J14" i="1"/>
  <c r="I12" i="1"/>
  <c r="G14" i="1"/>
  <c r="J12" i="1" l="1"/>
  <c r="I79" i="1"/>
  <c r="J81" i="1"/>
  <c r="G81" i="1"/>
  <c r="G79" i="1" l="1"/>
  <c r="J80" i="1"/>
  <c r="J79" i="1" s="1"/>
  <c r="H79" i="1"/>
  <c r="G80" i="1"/>
  <c r="G55" i="1"/>
  <c r="G9" i="1"/>
  <c r="J9" i="1"/>
  <c r="G107" i="1" l="1"/>
  <c r="G46" i="1"/>
</calcChain>
</file>

<file path=xl/sharedStrings.xml><?xml version="1.0" encoding="utf-8"?>
<sst xmlns="http://schemas.openxmlformats.org/spreadsheetml/2006/main" count="285" uniqueCount="178">
  <si>
    <t>тыс. руб.</t>
  </si>
  <si>
    <t>Наименование программ, заказчик</t>
  </si>
  <si>
    <t>710 00 00</t>
  </si>
  <si>
    <t>720 00 00</t>
  </si>
  <si>
    <t>730 00 00</t>
  </si>
  <si>
    <t>740 00 00</t>
  </si>
  <si>
    <t>750 00 00</t>
  </si>
  <si>
    <t>770 00 00</t>
  </si>
  <si>
    <t>780 00 00</t>
  </si>
  <si>
    <t>Муниципальная программа  "Энергоэффективность и энергосбережение в муниципальном образовании Печенгский район Мурманской области"</t>
  </si>
  <si>
    <t>790 00 00</t>
  </si>
  <si>
    <t>810 00 00</t>
  </si>
  <si>
    <t>820 00 00</t>
  </si>
  <si>
    <t>830 00 00</t>
  </si>
  <si>
    <t xml:space="preserve">Муниципальная программа  "Переработка и утилизация твердых бытовых и промышленных отходов на территории муниципального образования Печенгский район" </t>
  </si>
  <si>
    <t>840 00 00</t>
  </si>
  <si>
    <t>Муниципальная программа «Внесение изменений в Генеральные планы и Правила землепользования и застройки муниципальных образований городское поселение Заполярный, городское поселение Никель, сельское поселение Корзуново» на 2015 год</t>
  </si>
  <si>
    <t>«Развитие дошкольного образования»</t>
  </si>
  <si>
    <t>«Развитие потенциала участников образовательного процесса»</t>
  </si>
  <si>
    <t>«Реализация основополагающего права ребенка жить и воспитываться в семье»</t>
  </si>
  <si>
    <t>«Доступная среда»</t>
  </si>
  <si>
    <t>«Развитие учреждений культуры»</t>
  </si>
  <si>
    <t>«Развитие системы дополнительного образования в сфере культуры и искусства»</t>
  </si>
  <si>
    <t>«Развитие культуры»</t>
  </si>
  <si>
    <t>«Молодежь»</t>
  </si>
  <si>
    <r>
      <t>«</t>
    </r>
    <r>
      <rPr>
        <sz val="12"/>
        <rFont val="Times New Roman"/>
        <family val="1"/>
        <charset val="204"/>
      </rPr>
      <t>Профилактика правонарушений</t>
    </r>
    <r>
      <rPr>
        <sz val="11"/>
        <color indexed="8"/>
        <rFont val="Times New Roman"/>
        <family val="1"/>
        <charset val="204"/>
      </rPr>
      <t>»</t>
    </r>
  </si>
  <si>
    <r>
      <t>«</t>
    </r>
    <r>
      <rPr>
        <sz val="12"/>
        <rFont val="Times New Roman"/>
        <family val="1"/>
        <charset val="204"/>
      </rPr>
      <t>Профилактика наркомании</t>
    </r>
    <r>
      <rPr>
        <sz val="11"/>
        <color indexed="8"/>
        <rFont val="Times New Roman"/>
        <family val="1"/>
        <charset val="204"/>
      </rPr>
      <t>»</t>
    </r>
  </si>
  <si>
    <t>«Обеспечение защиты населения и территорий от чрезвычайных ситуаций»</t>
  </si>
  <si>
    <t>«Формирование и развитие благоприятного инвестиционного климата»</t>
  </si>
  <si>
    <t>«Развитие малого и среднего предпринимательства»</t>
  </si>
  <si>
    <t>«Развитие туризма»</t>
  </si>
  <si>
    <t>«Развитие информационных технологий в администрации и муниципальных казенных учреждениях»</t>
  </si>
  <si>
    <t xml:space="preserve">«Организация и обеспечение предоставления государственных и муниципальных услуг на базе многофункционального центра» </t>
  </si>
  <si>
    <t>«Развитие муниципальных средств массовой информации»</t>
  </si>
  <si>
    <t>«Повышение эффективности бюджетных расходов в муниципальном образовании Печенгский район»</t>
  </si>
  <si>
    <t>«Управление муниципальными финансами и развитие межбюджетного взаимодействия в муниципальном образовании Печенгский район»</t>
  </si>
  <si>
    <t xml:space="preserve">«Обеспечение бухгалтерского обслуживания муниципальных учреждений и органов местного самоуправления муниципального образования Печенгский район» 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</si>
  <si>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</si>
  <si>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</si>
  <si>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</si>
  <si>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</si>
  <si>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</si>
  <si>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«Управление муниципальным имуществом»</t>
  </si>
  <si>
    <t>«Детский отдых»</t>
  </si>
  <si>
    <t>Отдел образования</t>
  </si>
  <si>
    <t>Отдел социальной политики</t>
  </si>
  <si>
    <t>КУИ</t>
  </si>
  <si>
    <t>Отдел по спорту</t>
  </si>
  <si>
    <t>Реквизиты постановления АМОПР</t>
  </si>
  <si>
    <t>№ 2097 от 18.12.2014</t>
  </si>
  <si>
    <t>№ 1907 от 25.11.2014</t>
  </si>
  <si>
    <t>№ 1902 от 24.11.2014</t>
  </si>
  <si>
    <t>№ 1908 от 25.11.2014</t>
  </si>
  <si>
    <t>№ 1904 от 24.11.2014</t>
  </si>
  <si>
    <t>№ 1900 от 24.11.2014</t>
  </si>
  <si>
    <t>№ 1918 от 26.11.2014</t>
  </si>
  <si>
    <t>№ 1919 от 26.11.2014</t>
  </si>
  <si>
    <t>№ 1927 от 28.11.2014</t>
  </si>
  <si>
    <t>№ 1920 от 26.11.2014</t>
  </si>
  <si>
    <t>№ 1264 от 14.11.2012</t>
  </si>
  <si>
    <t>№ 456 от 23.08.2010</t>
  </si>
  <si>
    <t>«Хозяйственно-эксплуатационное обслуживание учреждений муниципального образования Печенгский район»</t>
  </si>
  <si>
    <t>Примечание</t>
  </si>
  <si>
    <t>внебюджетные средства</t>
  </si>
  <si>
    <t>Исполнено всего (в тч внебюдж.)</t>
  </si>
  <si>
    <t>Отклонение (1-5)</t>
  </si>
  <si>
    <t>Неисполнено (1-2)</t>
  </si>
  <si>
    <t>МКУ "ОДА"</t>
  </si>
  <si>
    <t>пп 1.1.-1.3</t>
  </si>
  <si>
    <t>п 1.4</t>
  </si>
  <si>
    <t>Представительские расходы</t>
  </si>
  <si>
    <t>п 1.5</t>
  </si>
  <si>
    <t>Резервный фонд непредвиденных расходов</t>
  </si>
  <si>
    <t>Резервный фонд ЧС</t>
  </si>
  <si>
    <t>п 1.6</t>
  </si>
  <si>
    <t>Муниципальная служба</t>
  </si>
  <si>
    <t>пп 2.1-2.7</t>
  </si>
  <si>
    <t>п 3.2</t>
  </si>
  <si>
    <t>п 3.3</t>
  </si>
  <si>
    <t>п 3.1</t>
  </si>
  <si>
    <t>ГО и ЧС</t>
  </si>
  <si>
    <t>ЕДДС</t>
  </si>
  <si>
    <t>7444211,7444511</t>
  </si>
  <si>
    <t>7444709,7444751,7444752,7444753,7444754</t>
  </si>
  <si>
    <t>Администрация</t>
  </si>
  <si>
    <t>в тч КДН</t>
  </si>
  <si>
    <t>?</t>
  </si>
  <si>
    <t>п 2.10</t>
  </si>
  <si>
    <t>п. 2.5</t>
  </si>
  <si>
    <t>860 00 00</t>
  </si>
  <si>
    <t>п. 1.1</t>
  </si>
  <si>
    <t>Опека несовершеннолетних</t>
  </si>
  <si>
    <t>п. 1.2</t>
  </si>
  <si>
    <t>Опека совершеннолетних</t>
  </si>
  <si>
    <t>п. 1.3</t>
  </si>
  <si>
    <t>Льготный проезд</t>
  </si>
  <si>
    <t>п. 1.4</t>
  </si>
  <si>
    <t>Содержание ребенка в семье опекуна</t>
  </si>
  <si>
    <t>п. 1.5</t>
  </si>
  <si>
    <t>Предоставление жилых помещений детям - сиротам (федеральный бюджет)</t>
  </si>
  <si>
    <t>Предоставление жилых помещений детям - сиротам (областной бюджет)</t>
  </si>
  <si>
    <t>п. 1.6</t>
  </si>
  <si>
    <t>Предоставление мер соцподдержки по оплате жил.пом. и комм.усл. детям - сиротам</t>
  </si>
  <si>
    <t>п. 1.7</t>
  </si>
  <si>
    <t>Предоставление мер соцподдержки по оплате жил.пом. и комм.усл. отд.кат.гр.</t>
  </si>
  <si>
    <t>п. 1.8</t>
  </si>
  <si>
    <t>Расходы по выплате ден.вознагр. лицам, осущ. постинтернатный патронат</t>
  </si>
  <si>
    <t>п. 1.9</t>
  </si>
  <si>
    <t>Соц.подд.отдельных кат.граждан, работающих в МУ обр. и культ., распол. в снп и пгт</t>
  </si>
  <si>
    <t>п. 1.10</t>
  </si>
  <si>
    <t>Меры соц.подд. отд.кат.гр (гп Заполярный)</t>
  </si>
  <si>
    <t>п. 1.11</t>
  </si>
  <si>
    <t>Допляты к пенсиям</t>
  </si>
  <si>
    <t>ЗАГС (районный бюджет)</t>
  </si>
  <si>
    <t>ЗАГС (федеральный бюджет)</t>
  </si>
  <si>
    <t>АК (областной бюджет)</t>
  </si>
  <si>
    <t>АК (районнвй бюджет)</t>
  </si>
  <si>
    <t>ИТОГО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</si>
  <si>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</si>
  <si>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</si>
  <si>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</si>
  <si>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</si>
  <si>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</si>
  <si>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</si>
  <si>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</si>
  <si>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</si>
  <si>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</si>
  <si>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</si>
  <si>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r>
      <t xml:space="preserve">Сумма по МП на </t>
    </r>
    <r>
      <rPr>
        <b/>
        <sz val="9"/>
        <rFont val="Times New Roman CYR"/>
        <charset val="204"/>
      </rPr>
      <t>01.07.2016 г.</t>
    </r>
  </si>
  <si>
    <t>Утвержденные бюджетные назначения</t>
  </si>
  <si>
    <t xml:space="preserve">% исполнения </t>
  </si>
  <si>
    <t xml:space="preserve">Сводный отчет о реализации муниципальных программ </t>
  </si>
  <si>
    <t>- освоение средств муниципальных программ за январь-июнь 2016 года производилось в соответствии с предусмотренным перечнем программных мероприятий в установленные сроки.</t>
  </si>
  <si>
    <t>Исполнено по состоянию на 01.07.2017</t>
  </si>
  <si>
    <t>Муниципальная программа "Развитие образования в муниципальном образовании Печенгский район" на 2015-2020 годы</t>
  </si>
  <si>
    <t>Муниципальная программа "Обеспечение социальной стабильности в Печенгском районе" на 2015-2020 годы</t>
  </si>
  <si>
    <t>«Создание условий для улучшения качества жизни населения»</t>
  </si>
  <si>
    <t>«Социальная поддержка отдельных категорий граждан»</t>
  </si>
  <si>
    <t>«Поддержка социально ориентированных некоммерческих организаций»</t>
  </si>
  <si>
    <t>«Развитие общего и дополнительного образования детей»</t>
  </si>
  <si>
    <t>Муниципальная программа "Развитие культуры и сохранение культурного наследия в муниципальном образовании Печенгский район" на 2015-2020 годы</t>
  </si>
  <si>
    <t>Муниципальная программа "Обеспечение общественного порядка и безопасности населения в Печенгском районе" на 2015-2020 годы</t>
  </si>
  <si>
    <r>
      <t>«</t>
    </r>
    <r>
      <rPr>
        <sz val="12"/>
        <rFont val="Times New Roman"/>
        <family val="1"/>
        <charset val="204"/>
      </rPr>
      <t>Повышение безопасности дорожного движения и снижение дорожно-транспортного травматизма</t>
    </r>
    <r>
      <rPr>
        <sz val="11"/>
        <color indexed="8"/>
        <rFont val="Times New Roman"/>
        <family val="1"/>
        <charset val="204"/>
      </rPr>
      <t>»</t>
    </r>
  </si>
  <si>
    <t>Муниципальная программа "Развитие экономического потенциала и формирование благоприятного предпринимательского климата" на 2015-2020 годы</t>
  </si>
  <si>
    <t>Муниципальная программа "Муниципальное управление и гражданское общество муниципального образования Печенгский район" на 2015-2020 годы</t>
  </si>
  <si>
    <t>«Создание условий для обеспечения муниципального управления»</t>
  </si>
  <si>
    <t>Муниципальная программа "Информационное общество в муниципальном образовании Печенгский район" на 2015-2020 годы</t>
  </si>
  <si>
    <t>Муниципальная программа "Развитие физической культуры и спорта в Печенгском районе" на 2015-2020 годы</t>
  </si>
  <si>
    <t>Муниицпальная программа  "Управление муниципальными финансами в муниципальном образовании Печенгский район" на 2015-2020 годы</t>
  </si>
  <si>
    <t>Муниципальная программа "Транспортное обслуживание населения муниципального образования Печенгский район" на 2013-2020 годы</t>
  </si>
  <si>
    <t>Муниципальная программа "Энергосбережение и повышение энергоэффективности в муниципальном образовании Печенгский район" на 2017-2020 годы</t>
  </si>
  <si>
    <t>-  в целом освоение средств по состоянию на 01.07.2017 года составило 50%. По программам (подпрограммам), с уровнем освоения средств ниже 50%, финансирование планируется осуществить в 3-4 кварталах 2017 года в соответствии с календарным планом мероприятий.</t>
  </si>
  <si>
    <t>В ходе проверки отчетов о реализации муниципальных программ за 1 полугодие 2017 года выявлено следующее:</t>
  </si>
  <si>
    <t>12</t>
  </si>
  <si>
    <t>Муниципальная программа "Обеспечение общественного порядка и безопасности населения в городском поселении Никель Печенгского района" на 2016-2020 годы</t>
  </si>
  <si>
    <t>13</t>
  </si>
  <si>
    <t>Муниципальная программа "Повышение эффективности управления и распоряжения муниципальным имуществом в городском поселении Никель Печенгского района" на 2016-2020 годы</t>
  </si>
  <si>
    <t>14</t>
  </si>
  <si>
    <t>Муниципальная программа "Обеспечение жильем молодых семей на территории  городского поселения Никель Печенгского района" на 2016-2020 годы</t>
  </si>
  <si>
    <t>15</t>
  </si>
  <si>
    <t>«Транспортное обслуживание населения на территории городского поселения Никель Печенгского района»</t>
  </si>
  <si>
    <t>«Развитие автомобильных дорог на территории городского поселения Никель Печенгского района»</t>
  </si>
  <si>
    <t>«Повышение безопасности дорожного движения и снижение дорожно-транспортного травматизма на территории городского поселения Никель Печенгского района»</t>
  </si>
  <si>
    <t>Подпрограмма 4 «Развитие автомобильных дорог на территории сельского поселения Корзуново»</t>
  </si>
  <si>
    <t>16</t>
  </si>
  <si>
    <t>Муниципальная программа "Обеспечение комфортной среды проживания населения на территории поселений муниципального образования Печенгский район, решение вопросов местного значения которых отнесено к компетенции администрации Печенгского района " на 2017 год"</t>
  </si>
  <si>
    <t>Муниципальная программа "Развитие транспортной системы на территории поселений муниципального образования Печенгский район, решение вопросов местного значения которых отнесено к компетенции администрации Печенгского района " на 2017 год"</t>
  </si>
  <si>
    <t>Подпрограмма 6</t>
  </si>
  <si>
    <t>Подпрограмма 7</t>
  </si>
  <si>
    <t>«Охрана окружающей среды на территории городского поселения Никель Печенгского района»</t>
  </si>
  <si>
    <t>«Обеспечение бесперебойного функционирования систем коммунальной инфраструктуры в городском поселении Никель Печенгского района»</t>
  </si>
  <si>
    <t>«Текущий ремонт и содержание муниципального жилищного фонда городского поселения Никель Печенгского района»</t>
  </si>
  <si>
    <t>«Подготовка объектов жилищно-коммунального хозяйства городского поселения Никель Печенгского района к осенне-зимнему периоду»</t>
  </si>
  <si>
    <t>«Переселение граждан из аварийного жилищного фонда на территории городского поселения Никель Печенгского района»</t>
  </si>
  <si>
    <t>«Расширение мест захоронения на территории городского поселения Никель Печенгского района»</t>
  </si>
  <si>
    <t>«Комфортные условия проживания населения на территории сельского поселения Корзуново»</t>
  </si>
  <si>
    <t>за январь - сентябрь 2017 года</t>
  </si>
  <si>
    <t>№ 1194 от 24.11.2016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</si>
</sst>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theme="1"/>
      <name val="Times New Roman Cyr"/>
      <charset val="204"/>
    </font>
    <font>
      <sz val="12"/>
      <name val="Times New Roman Cyr"/>
      <charset val="204"/>
    </font>
    <font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 Cyr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9"/>
      <name val="Times New Roman CYR"/>
      <charset val="204"/>
    </font>
    <font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 Cyr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9"/>
      <name val="Times New Roman"/>
      <family val="1"/>
      <charset val="204"/>
    </font>
    <font>
      <b/>
      <u/>
      <sz val="12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/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justify" wrapText="1"/>
    </xf>
    <xf numFmtId="0" fontId="6" fillId="2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9" fillId="0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49" fontId="2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 wrapText="1"/>
    </xf>
    <xf numFmtId="165" fontId="2" fillId="0" borderId="0" xfId="1" applyNumberFormat="1" applyFont="1" applyFill="1"/>
    <xf numFmtId="0" fontId="8" fillId="0" borderId="0" xfId="1" applyFont="1" applyFill="1" applyAlignment="1">
      <alignment horizontal="left"/>
    </xf>
    <xf numFmtId="0" fontId="2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6" fontId="21" fillId="0" borderId="2" xfId="0" applyNumberFormat="1" applyFont="1" applyFill="1" applyBorder="1" applyAlignment="1">
      <alignment horizontal="center" vertical="center" wrapText="1"/>
    </xf>
    <xf numFmtId="0" fontId="22" fillId="6" borderId="0" xfId="1" applyFont="1" applyFill="1" applyAlignment="1">
      <alignment vertical="center"/>
    </xf>
    <xf numFmtId="4" fontId="5" fillId="0" borderId="0" xfId="1" applyNumberFormat="1" applyFont="1" applyFill="1" applyAlignment="1"/>
    <xf numFmtId="0" fontId="3" fillId="0" borderId="0" xfId="1" applyFont="1" applyFill="1" applyBorder="1" applyAlignment="1">
      <alignment horizontal="center"/>
    </xf>
    <xf numFmtId="164" fontId="31" fillId="0" borderId="1" xfId="0" applyNumberFormat="1" applyFont="1" applyBorder="1" applyAlignment="1">
      <alignment horizontal="center" vertical="top" wrapText="1"/>
    </xf>
    <xf numFmtId="0" fontId="6" fillId="0" borderId="0" xfId="1" applyFont="1" applyFill="1" applyAlignment="1">
      <alignment horizontal="right" wrapText="1"/>
    </xf>
    <xf numFmtId="49" fontId="32" fillId="0" borderId="0" xfId="1" applyNumberFormat="1" applyFont="1" applyFill="1" applyAlignment="1">
      <alignment horizontal="left" vertical="center"/>
    </xf>
    <xf numFmtId="49" fontId="6" fillId="0" borderId="0" xfId="1" applyNumberFormat="1" applyFont="1" applyFill="1" applyAlignment="1">
      <alignment horizontal="left" vertical="center"/>
    </xf>
    <xf numFmtId="1" fontId="6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/>
    <xf numFmtId="0" fontId="18" fillId="0" borderId="0" xfId="1" applyFont="1" applyFill="1" applyBorder="1" applyAlignment="1">
      <alignment horizontal="center" vertical="center"/>
    </xf>
    <xf numFmtId="0" fontId="18" fillId="0" borderId="0" xfId="1" applyFont="1" applyFill="1" applyAlignment="1">
      <alignment horizontal="center" vertical="center"/>
    </xf>
    <xf numFmtId="0" fontId="18" fillId="0" borderId="0" xfId="1" applyFont="1" applyFill="1" applyAlignment="1">
      <alignment horizontal="center"/>
    </xf>
    <xf numFmtId="49" fontId="6" fillId="5" borderId="1" xfId="1" applyNumberFormat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justify" vertical="center" wrapText="1"/>
    </xf>
    <xf numFmtId="4" fontId="7" fillId="5" borderId="1" xfId="1" applyNumberFormat="1" applyFont="1" applyFill="1" applyBorder="1" applyAlignment="1"/>
    <xf numFmtId="4" fontId="29" fillId="5" borderId="1" xfId="0" applyNumberFormat="1" applyFont="1" applyFill="1" applyBorder="1"/>
    <xf numFmtId="164" fontId="7" fillId="5" borderId="1" xfId="1" applyNumberFormat="1" applyFont="1" applyFill="1" applyBorder="1" applyAlignment="1"/>
    <xf numFmtId="1" fontId="6" fillId="5" borderId="1" xfId="1" applyNumberFormat="1" applyFont="1" applyFill="1" applyBorder="1" applyAlignment="1">
      <alignment horizontal="center"/>
    </xf>
    <xf numFmtId="49" fontId="1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" fontId="17" fillId="6" borderId="1" xfId="0" applyNumberFormat="1" applyFont="1" applyFill="1" applyBorder="1"/>
    <xf numFmtId="4" fontId="27" fillId="0" borderId="1" xfId="0" applyNumberFormat="1" applyFont="1" applyBorder="1" applyAlignment="1">
      <alignment horizontal="center"/>
    </xf>
    <xf numFmtId="4" fontId="17" fillId="0" borderId="1" xfId="0" applyNumberFormat="1" applyFont="1" applyBorder="1"/>
    <xf numFmtId="0" fontId="19" fillId="0" borderId="1" xfId="0" applyFont="1" applyBorder="1" applyAlignment="1">
      <alignment horizontal="center" wrapText="1"/>
    </xf>
    <xf numFmtId="1" fontId="8" fillId="0" borderId="1" xfId="1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4" fontId="15" fillId="0" borderId="1" xfId="1" applyNumberFormat="1" applyFont="1" applyFill="1" applyBorder="1" applyAlignment="1"/>
    <xf numFmtId="0" fontId="17" fillId="0" borderId="1" xfId="0" applyFont="1" applyBorder="1"/>
    <xf numFmtId="4" fontId="15" fillId="6" borderId="1" xfId="1" applyNumberFormat="1" applyFont="1" applyFill="1" applyBorder="1" applyAlignment="1"/>
    <xf numFmtId="4" fontId="16" fillId="0" borderId="1" xfId="1" applyNumberFormat="1" applyFont="1" applyFill="1" applyBorder="1" applyAlignment="1"/>
    <xf numFmtId="164" fontId="16" fillId="0" borderId="1" xfId="1" applyNumberFormat="1" applyFont="1" applyFill="1" applyBorder="1" applyAlignment="1"/>
    <xf numFmtId="0" fontId="12" fillId="0" borderId="1" xfId="0" applyFont="1" applyBorder="1" applyAlignment="1">
      <alignment vertical="center" wrapText="1"/>
    </xf>
    <xf numFmtId="164" fontId="15" fillId="0" borderId="1" xfId="1" applyNumberFormat="1" applyFont="1" applyFill="1" applyBorder="1" applyAlignment="1"/>
    <xf numFmtId="49" fontId="6" fillId="0" borderId="1" xfId="1" applyNumberFormat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vertical="center"/>
    </xf>
    <xf numFmtId="0" fontId="12" fillId="4" borderId="1" xfId="0" applyFont="1" applyFill="1" applyBorder="1" applyAlignment="1">
      <alignment vertical="center" wrapText="1"/>
    </xf>
    <xf numFmtId="4" fontId="23" fillId="6" borderId="1" xfId="1" applyNumberFormat="1" applyFont="1" applyFill="1" applyBorder="1" applyAlignment="1"/>
    <xf numFmtId="4" fontId="16" fillId="6" borderId="1" xfId="1" applyNumberFormat="1" applyFont="1" applyFill="1" applyBorder="1" applyAlignment="1"/>
    <xf numFmtId="4" fontId="30" fillId="6" borderId="1" xfId="1" applyNumberFormat="1" applyFont="1" applyFill="1" applyBorder="1" applyAlignment="1"/>
    <xf numFmtId="4" fontId="29" fillId="0" borderId="1" xfId="0" applyNumberFormat="1" applyFont="1" applyBorder="1"/>
    <xf numFmtId="49" fontId="24" fillId="0" borderId="1" xfId="1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vertical="center" wrapText="1"/>
    </xf>
    <xf numFmtId="4" fontId="16" fillId="5" borderId="1" xfId="1" applyNumberFormat="1" applyFont="1" applyFill="1" applyBorder="1" applyAlignment="1"/>
    <xf numFmtId="0" fontId="8" fillId="0" borderId="1" xfId="1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6" fillId="5" borderId="1" xfId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4" fontId="15" fillId="6" borderId="1" xfId="1" applyNumberFormat="1" applyFont="1" applyFill="1" applyBorder="1" applyAlignment="1"/>
    <xf numFmtId="0" fontId="4" fillId="0" borderId="1" xfId="1" applyFont="1" applyFill="1" applyBorder="1" applyAlignment="1">
      <alignment vertical="center"/>
    </xf>
    <xf numFmtId="0" fontId="25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4" fontId="7" fillId="6" borderId="1" xfId="1" applyNumberFormat="1" applyFont="1" applyFill="1" applyBorder="1" applyAlignment="1"/>
    <xf numFmtId="4" fontId="26" fillId="6" borderId="1" xfId="1" applyNumberFormat="1" applyFont="1" applyFill="1" applyBorder="1" applyAlignment="1"/>
    <xf numFmtId="164" fontId="7" fillId="6" borderId="1" xfId="1" applyNumberFormat="1" applyFont="1" applyFill="1" applyBorder="1" applyAlignment="1"/>
    <xf numFmtId="0" fontId="12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 indent="2"/>
    </xf>
    <xf numFmtId="49" fontId="24" fillId="0" borderId="1" xfId="1" applyNumberFormat="1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4" fontId="13" fillId="6" borderId="1" xfId="0" applyNumberFormat="1" applyFont="1" applyFill="1" applyBorder="1"/>
    <xf numFmtId="4" fontId="13" fillId="0" borderId="1" xfId="0" applyNumberFormat="1" applyFont="1" applyBorder="1"/>
    <xf numFmtId="4" fontId="28" fillId="0" borderId="1" xfId="0" applyNumberFormat="1" applyFont="1" applyBorder="1"/>
    <xf numFmtId="0" fontId="13" fillId="0" borderId="1" xfId="0" applyFont="1" applyBorder="1"/>
    <xf numFmtId="0" fontId="25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1" fontId="2" fillId="0" borderId="1" xfId="1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/>
    <xf numFmtId="4" fontId="2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4" fontId="28" fillId="5" borderId="1" xfId="0" applyNumberFormat="1" applyFont="1" applyFill="1" applyBorder="1"/>
    <xf numFmtId="49" fontId="23" fillId="6" borderId="1" xfId="1" applyNumberFormat="1" applyFont="1" applyFill="1" applyBorder="1" applyAlignment="1">
      <alignment horizontal="center" vertical="center"/>
    </xf>
    <xf numFmtId="0" fontId="22" fillId="6" borderId="1" xfId="1" applyFont="1" applyFill="1" applyBorder="1" applyAlignment="1">
      <alignment horizontal="center" vertical="center"/>
    </xf>
    <xf numFmtId="0" fontId="24" fillId="6" borderId="1" xfId="1" applyFont="1" applyFill="1" applyBorder="1" applyAlignment="1">
      <alignment vertical="center"/>
    </xf>
    <xf numFmtId="1" fontId="8" fillId="5" borderId="1" xfId="1" applyNumberFormat="1" applyFont="1" applyFill="1" applyBorder="1" applyAlignment="1">
      <alignment horizontal="center"/>
    </xf>
    <xf numFmtId="4" fontId="6" fillId="5" borderId="1" xfId="1" applyNumberFormat="1" applyFont="1" applyFill="1" applyBorder="1" applyAlignment="1"/>
    <xf numFmtId="4" fontId="16" fillId="5" borderId="1" xfId="1" applyNumberFormat="1" applyFont="1" applyFill="1" applyBorder="1" applyAlignment="1">
      <alignment horizontal="right"/>
    </xf>
    <xf numFmtId="0" fontId="6" fillId="5" borderId="1" xfId="1" applyFont="1" applyFill="1" applyBorder="1" applyAlignment="1">
      <alignment vertical="center"/>
    </xf>
    <xf numFmtId="49" fontId="6" fillId="5" borderId="1" xfId="1" applyNumberFormat="1" applyFont="1" applyFill="1" applyBorder="1" applyAlignment="1">
      <alignment horizontal="center" vertical="center" wrapText="1"/>
    </xf>
    <xf numFmtId="4" fontId="6" fillId="5" borderId="1" xfId="1" applyNumberFormat="1" applyFont="1" applyFill="1" applyBorder="1" applyAlignment="1">
      <alignment horizontal="right"/>
    </xf>
    <xf numFmtId="4" fontId="6" fillId="5" borderId="1" xfId="1" applyNumberFormat="1" applyFont="1" applyFill="1" applyBorder="1" applyAlignment="1">
      <alignment horizontal="center"/>
    </xf>
    <xf numFmtId="49" fontId="10" fillId="5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4" fontId="23" fillId="0" borderId="1" xfId="1" applyNumberFormat="1" applyFont="1" applyFill="1" applyBorder="1" applyAlignment="1"/>
    <xf numFmtId="1" fontId="23" fillId="6" borderId="1" xfId="1" applyNumberFormat="1" applyFont="1" applyFill="1" applyBorder="1" applyAlignment="1">
      <alignment horizontal="center"/>
    </xf>
    <xf numFmtId="4" fontId="15" fillId="6" borderId="1" xfId="1" applyNumberFormat="1" applyFont="1" applyFill="1" applyBorder="1" applyAlignment="1">
      <alignment horizontal="right"/>
    </xf>
    <xf numFmtId="0" fontId="23" fillId="6" borderId="1" xfId="1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2" fillId="5" borderId="1" xfId="1" applyFont="1" applyFill="1" applyBorder="1" applyAlignment="1">
      <alignment horizontal="center" vertical="center" wrapText="1"/>
    </xf>
    <xf numFmtId="1" fontId="30" fillId="5" borderId="1" xfId="1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/>
    <xf numFmtId="0" fontId="6" fillId="0" borderId="1" xfId="1" applyFont="1" applyFill="1" applyBorder="1" applyAlignment="1">
      <alignment horizontal="right" wrapText="1"/>
    </xf>
    <xf numFmtId="4" fontId="6" fillId="0" borderId="1" xfId="1" applyNumberFormat="1" applyFont="1" applyFill="1" applyBorder="1" applyAlignment="1"/>
    <xf numFmtId="4" fontId="6" fillId="0" borderId="1" xfId="1" applyNumberFormat="1" applyFont="1" applyFill="1" applyBorder="1"/>
    <xf numFmtId="1" fontId="6" fillId="0" borderId="1" xfId="1" applyNumberFormat="1" applyFont="1" applyFill="1" applyBorder="1" applyAlignment="1">
      <alignment horizontal="center"/>
    </xf>
    <xf numFmtId="1" fontId="30" fillId="6" borderId="1" xfId="1" applyNumberFormat="1" applyFont="1" applyFill="1" applyBorder="1" applyAlignment="1">
      <alignment horizontal="center"/>
    </xf>
    <xf numFmtId="0" fontId="29" fillId="0" borderId="0" xfId="0" applyFont="1" applyAlignment="1">
      <alignment horizontal="center" vertical="top" wrapText="1"/>
    </xf>
    <xf numFmtId="0" fontId="29" fillId="7" borderId="0" xfId="0" applyFont="1" applyFill="1" applyAlignment="1">
      <alignment horizontal="center" vertical="top" wrapText="1"/>
    </xf>
    <xf numFmtId="49" fontId="2" fillId="0" borderId="0" xfId="1" applyNumberFormat="1" applyFont="1" applyFill="1" applyAlignment="1">
      <alignment horizontal="justify" vertical="center" wrapText="1"/>
    </xf>
    <xf numFmtId="49" fontId="2" fillId="0" borderId="0" xfId="1" applyNumberFormat="1" applyFont="1" applyFill="1" applyAlignment="1">
      <alignment horizontal="justify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0"/>
  <sheetViews>
    <sheetView tabSelected="1" view="pageBreakPreview" zoomScaleNormal="100" zoomScaleSheetLayoutView="100" workbookViewId="0">
      <pane ySplit="5" topLeftCell="A40" activePane="bottomLeft" state="frozen"/>
      <selection activeCell="C1" sqref="C1"/>
      <selection pane="bottomLeft" activeCell="B3" sqref="B1:C1048576"/>
    </sheetView>
  </sheetViews>
  <sheetFormatPr defaultRowHeight="15.75" x14ac:dyDescent="0.25"/>
  <cols>
    <col min="1" max="1" width="13.42578125" style="1" customWidth="1"/>
    <col min="2" max="2" width="17.28515625" style="2" hidden="1" customWidth="1"/>
    <col min="3" max="3" width="13.42578125" style="1" hidden="1" customWidth="1"/>
    <col min="4" max="4" width="66.7109375" style="2" customWidth="1"/>
    <col min="5" max="5" width="13" style="2" customWidth="1"/>
    <col min="6" max="6" width="14.140625" style="2" customWidth="1"/>
    <col min="7" max="7" width="12.140625" style="2" customWidth="1"/>
    <col min="8" max="8" width="13.28515625" style="2" hidden="1" customWidth="1"/>
    <col min="9" max="9" width="13.5703125" style="2" hidden="1" customWidth="1"/>
    <col min="10" max="10" width="11.140625" style="2" hidden="1" customWidth="1"/>
    <col min="11" max="11" width="12.85546875" style="2" hidden="1" customWidth="1"/>
    <col min="12" max="12" width="11.85546875" style="2" customWidth="1"/>
    <col min="13" max="13" width="14.7109375" style="2" customWidth="1"/>
    <col min="14" max="14" width="49.140625" style="2" customWidth="1"/>
    <col min="15" max="52" width="9.140625" style="2"/>
    <col min="53" max="16384" width="9.140625" style="3"/>
  </cols>
  <sheetData>
    <row r="1" spans="1:52" ht="18.75" customHeight="1" x14ac:dyDescent="0.25">
      <c r="A1" s="126" t="s">
        <v>131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52" ht="18.75" customHeight="1" x14ac:dyDescent="0.25">
      <c r="A2" s="127" t="s">
        <v>176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52" ht="18.75" x14ac:dyDescent="0.3">
      <c r="A3" s="29"/>
      <c r="C3" s="4"/>
      <c r="D3" s="4"/>
      <c r="F3" s="3"/>
      <c r="G3" s="5"/>
      <c r="H3" s="5"/>
      <c r="I3" s="5"/>
      <c r="J3" s="5"/>
      <c r="K3" s="5"/>
      <c r="L3" s="5" t="s">
        <v>0</v>
      </c>
    </row>
    <row r="4" spans="1:52" ht="47.25" x14ac:dyDescent="0.25">
      <c r="A4" s="6"/>
      <c r="B4" s="23" t="s">
        <v>48</v>
      </c>
      <c r="C4" s="6"/>
      <c r="D4" s="6" t="s">
        <v>1</v>
      </c>
      <c r="E4" s="24" t="s">
        <v>129</v>
      </c>
      <c r="F4" s="25" t="s">
        <v>133</v>
      </c>
      <c r="G4" s="26" t="s">
        <v>66</v>
      </c>
      <c r="H4" s="25" t="s">
        <v>64</v>
      </c>
      <c r="I4" s="24" t="s">
        <v>128</v>
      </c>
      <c r="J4" s="24" t="s">
        <v>65</v>
      </c>
      <c r="K4" s="24" t="s">
        <v>62</v>
      </c>
      <c r="L4" s="30" t="s">
        <v>130</v>
      </c>
    </row>
    <row r="5" spans="1:52" x14ac:dyDescent="0.25">
      <c r="A5" s="7"/>
      <c r="C5" s="7"/>
      <c r="D5" s="8"/>
      <c r="E5" s="36"/>
      <c r="F5" s="37"/>
      <c r="G5" s="37"/>
      <c r="H5" s="37"/>
      <c r="I5" s="37"/>
      <c r="J5" s="37"/>
      <c r="K5" s="37"/>
      <c r="L5" s="38"/>
    </row>
    <row r="6" spans="1:52" s="11" customFormat="1" ht="48" customHeight="1" x14ac:dyDescent="0.25">
      <c r="A6" s="39" t="s">
        <v>118</v>
      </c>
      <c r="B6" s="23" t="s">
        <v>54</v>
      </c>
      <c r="C6" s="39" t="s">
        <v>2</v>
      </c>
      <c r="D6" s="40" t="s">
        <v>134</v>
      </c>
      <c r="E6" s="41">
        <f>SUM(E7:E11)</f>
        <v>936008.04586999991</v>
      </c>
      <c r="F6" s="41">
        <f>SUM(F7:F11)</f>
        <v>598951.39945000003</v>
      </c>
      <c r="G6" s="41">
        <f>E6-F6</f>
        <v>337056.64641999989</v>
      </c>
      <c r="H6" s="41">
        <f>SUM(H7:H11)</f>
        <v>7834.3</v>
      </c>
      <c r="I6" s="41">
        <f>SUM(I7:I11)</f>
        <v>745277.9</v>
      </c>
      <c r="J6" s="42">
        <f t="shared" ref="J6:J8" si="0">E6-I6</f>
        <v>190730.14586999989</v>
      </c>
      <c r="K6" s="43"/>
      <c r="L6" s="44">
        <f>F6/E6*100</f>
        <v>63.989984070413328</v>
      </c>
      <c r="M6" s="9"/>
      <c r="N6" s="10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s="11" customFormat="1" ht="15.75" customHeight="1" x14ac:dyDescent="0.25">
      <c r="A7" s="45" t="s">
        <v>37</v>
      </c>
      <c r="B7" s="46">
        <v>711</v>
      </c>
      <c r="C7" s="45" t="s">
        <v>37</v>
      </c>
      <c r="D7" s="47" t="s">
        <v>17</v>
      </c>
      <c r="E7" s="48">
        <v>488241.99586999998</v>
      </c>
      <c r="F7" s="48">
        <v>315375.50863</v>
      </c>
      <c r="G7" s="48">
        <f>E7-F7</f>
        <v>172866.48723999999</v>
      </c>
      <c r="H7" s="49" t="s">
        <v>86</v>
      </c>
      <c r="I7" s="50">
        <v>343107.7</v>
      </c>
      <c r="J7" s="50">
        <f t="shared" si="0"/>
        <v>145134.29586999997</v>
      </c>
      <c r="K7" s="51" t="s">
        <v>63</v>
      </c>
      <c r="L7" s="52">
        <f>F7/E7*100</f>
        <v>64.594097045673294</v>
      </c>
      <c r="M7" s="9"/>
      <c r="N7" s="1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s="11" customFormat="1" ht="17.25" customHeight="1" x14ac:dyDescent="0.25">
      <c r="A8" s="45" t="s">
        <v>38</v>
      </c>
      <c r="B8" s="46">
        <v>712</v>
      </c>
      <c r="C8" s="45" t="s">
        <v>38</v>
      </c>
      <c r="D8" s="53" t="s">
        <v>139</v>
      </c>
      <c r="E8" s="48">
        <v>433263.1</v>
      </c>
      <c r="F8" s="48">
        <v>272610.34957000002</v>
      </c>
      <c r="G8" s="48">
        <f t="shared" ref="G8" si="1">E8-F8</f>
        <v>160652.75042999996</v>
      </c>
      <c r="H8" s="50"/>
      <c r="I8" s="54">
        <v>387973.1</v>
      </c>
      <c r="J8" s="50">
        <f t="shared" si="0"/>
        <v>45290</v>
      </c>
      <c r="K8" s="55"/>
      <c r="L8" s="52">
        <f t="shared" ref="L8:L70" si="2">F8/E8*100</f>
        <v>62.920278595153853</v>
      </c>
      <c r="M8" s="9"/>
      <c r="N8" s="1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s="11" customFormat="1" ht="15" customHeight="1" x14ac:dyDescent="0.25">
      <c r="A9" s="45" t="s">
        <v>39</v>
      </c>
      <c r="B9" s="46">
        <v>713</v>
      </c>
      <c r="C9" s="45" t="s">
        <v>39</v>
      </c>
      <c r="D9" s="53" t="s">
        <v>43</v>
      </c>
      <c r="E9" s="48">
        <v>9402.9500000000007</v>
      </c>
      <c r="F9" s="48">
        <v>7928.3168299999998</v>
      </c>
      <c r="G9" s="48">
        <f>E9-F9</f>
        <v>1474.633170000001</v>
      </c>
      <c r="H9" s="50">
        <v>7834.3</v>
      </c>
      <c r="I9" s="50">
        <v>8693.2999999999993</v>
      </c>
      <c r="J9" s="50">
        <f>E9-I9</f>
        <v>709.65000000000146</v>
      </c>
      <c r="K9" s="51" t="s">
        <v>63</v>
      </c>
      <c r="L9" s="52">
        <f t="shared" si="2"/>
        <v>84.317334772597945</v>
      </c>
      <c r="M9" s="9"/>
      <c r="N9" s="1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s="11" customFormat="1" ht="16.5" customHeight="1" x14ac:dyDescent="0.25">
      <c r="A10" s="45" t="s">
        <v>40</v>
      </c>
      <c r="B10" s="46">
        <v>714</v>
      </c>
      <c r="C10" s="45" t="s">
        <v>40</v>
      </c>
      <c r="D10" s="53" t="s">
        <v>18</v>
      </c>
      <c r="E10" s="48">
        <v>5000</v>
      </c>
      <c r="F10" s="56">
        <v>2971.7103999999999</v>
      </c>
      <c r="G10" s="48">
        <f t="shared" ref="G10:G11" si="3">E10-F10</f>
        <v>2028.2896000000001</v>
      </c>
      <c r="H10" s="57"/>
      <c r="I10" s="54">
        <v>5463.6</v>
      </c>
      <c r="J10" s="50">
        <f t="shared" ref="J10:J12" si="4">E10-I10</f>
        <v>-463.60000000000036</v>
      </c>
      <c r="K10" s="58"/>
      <c r="L10" s="52">
        <f t="shared" si="2"/>
        <v>59.434207999999998</v>
      </c>
      <c r="M10" s="9"/>
      <c r="N10" s="1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s="11" customFormat="1" ht="30.75" customHeight="1" x14ac:dyDescent="0.25">
      <c r="A11" s="45" t="s">
        <v>41</v>
      </c>
      <c r="B11" s="46">
        <v>715</v>
      </c>
      <c r="C11" s="45" t="s">
        <v>41</v>
      </c>
      <c r="D11" s="53" t="s">
        <v>19</v>
      </c>
      <c r="E11" s="48">
        <v>100</v>
      </c>
      <c r="F11" s="56">
        <v>65.514020000000002</v>
      </c>
      <c r="G11" s="48">
        <f t="shared" si="3"/>
        <v>34.485979999999998</v>
      </c>
      <c r="H11" s="57"/>
      <c r="I11" s="54">
        <v>40.200000000000003</v>
      </c>
      <c r="J11" s="50">
        <f t="shared" si="4"/>
        <v>59.8</v>
      </c>
      <c r="K11" s="58"/>
      <c r="L11" s="52">
        <f t="shared" si="2"/>
        <v>65.514020000000002</v>
      </c>
      <c r="M11" s="9"/>
      <c r="N11" s="1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s="13" customFormat="1" ht="31.5" x14ac:dyDescent="0.25">
      <c r="A12" s="39" t="s">
        <v>119</v>
      </c>
      <c r="B12" s="23" t="s">
        <v>50</v>
      </c>
      <c r="C12" s="39" t="s">
        <v>3</v>
      </c>
      <c r="D12" s="40" t="s">
        <v>135</v>
      </c>
      <c r="E12" s="41">
        <f>E13+E14+E17+E36</f>
        <v>60578.766900000002</v>
      </c>
      <c r="F12" s="41">
        <f>F13+F14+F17+F36</f>
        <v>34508.292099999999</v>
      </c>
      <c r="G12" s="41">
        <f>E12-F12</f>
        <v>26070.474800000004</v>
      </c>
      <c r="H12" s="41">
        <f>F12</f>
        <v>34508.292099999999</v>
      </c>
      <c r="I12" s="41">
        <f>I13+I14+I17+I36</f>
        <v>0</v>
      </c>
      <c r="J12" s="42">
        <f t="shared" si="4"/>
        <v>60578.766900000002</v>
      </c>
      <c r="K12" s="43"/>
      <c r="L12" s="44">
        <f>F12/E12*100</f>
        <v>56.964335634240179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s="13" customFormat="1" ht="16.5" customHeight="1" x14ac:dyDescent="0.25">
      <c r="A13" s="45" t="s">
        <v>37</v>
      </c>
      <c r="B13" s="46">
        <v>721</v>
      </c>
      <c r="C13" s="45" t="s">
        <v>37</v>
      </c>
      <c r="D13" s="59" t="s">
        <v>136</v>
      </c>
      <c r="E13" s="56">
        <v>1500</v>
      </c>
      <c r="F13" s="56">
        <v>961.38737000000003</v>
      </c>
      <c r="G13" s="48">
        <f>E13-F13</f>
        <v>538.61262999999997</v>
      </c>
      <c r="H13" s="48"/>
      <c r="I13" s="48"/>
      <c r="J13" s="50">
        <f t="shared" ref="J13:J37" si="5">E13-I13</f>
        <v>1500</v>
      </c>
      <c r="K13" s="60"/>
      <c r="L13" s="52">
        <f t="shared" si="2"/>
        <v>64.092491333333328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s="13" customFormat="1" x14ac:dyDescent="0.25">
      <c r="A14" s="45" t="s">
        <v>38</v>
      </c>
      <c r="B14" s="46">
        <v>722</v>
      </c>
      <c r="C14" s="45" t="s">
        <v>38</v>
      </c>
      <c r="D14" s="59" t="s">
        <v>20</v>
      </c>
      <c r="E14" s="56">
        <v>0</v>
      </c>
      <c r="F14" s="56">
        <f>SUM(F15:F16)</f>
        <v>0</v>
      </c>
      <c r="G14" s="48">
        <f>E14-F14</f>
        <v>0</v>
      </c>
      <c r="H14" s="56"/>
      <c r="I14" s="56">
        <f>SUM(I15:I16)</f>
        <v>0</v>
      </c>
      <c r="J14" s="50">
        <f t="shared" si="5"/>
        <v>0</v>
      </c>
      <c r="K14" s="60"/>
      <c r="L14" s="5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s="13" customFormat="1" hidden="1" x14ac:dyDescent="0.25">
      <c r="A15" s="61"/>
      <c r="B15" s="46"/>
      <c r="C15" s="61"/>
      <c r="D15" s="62" t="s">
        <v>44</v>
      </c>
      <c r="E15" s="56"/>
      <c r="F15" s="56"/>
      <c r="G15" s="48">
        <f>E15-F15</f>
        <v>0</v>
      </c>
      <c r="H15" s="56"/>
      <c r="I15" s="56"/>
      <c r="J15" s="50">
        <f t="shared" si="5"/>
        <v>0</v>
      </c>
      <c r="K15" s="60"/>
      <c r="L15" s="52" t="e">
        <f t="shared" si="2"/>
        <v>#DIV/0!</v>
      </c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s="13" customFormat="1" hidden="1" x14ac:dyDescent="0.25">
      <c r="A16" s="61"/>
      <c r="B16" s="46"/>
      <c r="C16" s="61"/>
      <c r="D16" s="62" t="s">
        <v>45</v>
      </c>
      <c r="E16" s="56"/>
      <c r="F16" s="56"/>
      <c r="G16" s="48">
        <f>E16-F16</f>
        <v>0</v>
      </c>
      <c r="H16" s="56"/>
      <c r="I16" s="56"/>
      <c r="J16" s="50">
        <f t="shared" si="5"/>
        <v>0</v>
      </c>
      <c r="K16" s="60"/>
      <c r="L16" s="52" t="e">
        <f t="shared" si="2"/>
        <v>#DIV/0!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s="13" customFormat="1" x14ac:dyDescent="0.25">
      <c r="A17" s="45" t="s">
        <v>39</v>
      </c>
      <c r="B17" s="46"/>
      <c r="C17" s="45" t="s">
        <v>39</v>
      </c>
      <c r="D17" s="63" t="s">
        <v>137</v>
      </c>
      <c r="E17" s="64">
        <v>59078.766900000002</v>
      </c>
      <c r="F17" s="64">
        <v>33546.904730000002</v>
      </c>
      <c r="G17" s="48">
        <f t="shared" ref="G17:G32" si="6">E17-F17</f>
        <v>25531.86217</v>
      </c>
      <c r="H17" s="65">
        <f>F17</f>
        <v>33546.904730000002</v>
      </c>
      <c r="I17" s="66">
        <f>I18+I19+I20+I21+I22+I23+I24+I25+I28+I29+I32+I35</f>
        <v>0</v>
      </c>
      <c r="J17" s="67">
        <f t="shared" si="5"/>
        <v>59078.766900000002</v>
      </c>
      <c r="K17" s="60"/>
      <c r="L17" s="52">
        <f t="shared" si="2"/>
        <v>56.783352954511315</v>
      </c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s="13" customFormat="1" hidden="1" x14ac:dyDescent="0.25">
      <c r="A18" s="68" t="s">
        <v>90</v>
      </c>
      <c r="B18" s="46">
        <v>7237552</v>
      </c>
      <c r="C18" s="68" t="s">
        <v>90</v>
      </c>
      <c r="D18" s="69" t="s">
        <v>91</v>
      </c>
      <c r="E18" s="64"/>
      <c r="F18" s="64"/>
      <c r="G18" s="48">
        <f t="shared" si="6"/>
        <v>0</v>
      </c>
      <c r="H18" s="56"/>
      <c r="I18" s="56"/>
      <c r="J18" s="50">
        <f t="shared" si="5"/>
        <v>0</v>
      </c>
      <c r="K18" s="60"/>
      <c r="L18" s="52" t="e">
        <f t="shared" si="2"/>
        <v>#DIV/0!</v>
      </c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s="13" customFormat="1" hidden="1" x14ac:dyDescent="0.25">
      <c r="A19" s="68" t="s">
        <v>92</v>
      </c>
      <c r="B19" s="46">
        <v>7237553</v>
      </c>
      <c r="C19" s="68" t="s">
        <v>92</v>
      </c>
      <c r="D19" s="69" t="s">
        <v>93</v>
      </c>
      <c r="E19" s="64"/>
      <c r="F19" s="64"/>
      <c r="G19" s="48">
        <f t="shared" si="6"/>
        <v>0</v>
      </c>
      <c r="H19" s="56"/>
      <c r="I19" s="56"/>
      <c r="J19" s="50">
        <f t="shared" si="5"/>
        <v>0</v>
      </c>
      <c r="K19" s="60"/>
      <c r="L19" s="52" t="e">
        <f t="shared" si="2"/>
        <v>#DIV/0!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s="13" customFormat="1" hidden="1" x14ac:dyDescent="0.25">
      <c r="A20" s="68" t="s">
        <v>94</v>
      </c>
      <c r="B20" s="46">
        <v>7237760</v>
      </c>
      <c r="C20" s="68" t="s">
        <v>94</v>
      </c>
      <c r="D20" s="69" t="s">
        <v>95</v>
      </c>
      <c r="E20" s="64"/>
      <c r="F20" s="64"/>
      <c r="G20" s="48">
        <f t="shared" si="6"/>
        <v>0</v>
      </c>
      <c r="H20" s="56"/>
      <c r="I20" s="56"/>
      <c r="J20" s="50">
        <f t="shared" si="5"/>
        <v>0</v>
      </c>
      <c r="K20" s="60"/>
      <c r="L20" s="52" t="e">
        <f t="shared" si="2"/>
        <v>#DIV/0!</v>
      </c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s="13" customFormat="1" hidden="1" x14ac:dyDescent="0.25">
      <c r="A21" s="68" t="s">
        <v>96</v>
      </c>
      <c r="B21" s="46">
        <v>7237534</v>
      </c>
      <c r="C21" s="68" t="s">
        <v>96</v>
      </c>
      <c r="D21" s="69" t="s">
        <v>97</v>
      </c>
      <c r="E21" s="64"/>
      <c r="F21" s="64"/>
      <c r="G21" s="48">
        <f t="shared" si="6"/>
        <v>0</v>
      </c>
      <c r="H21" s="56"/>
      <c r="I21" s="65"/>
      <c r="J21" s="50">
        <f t="shared" si="5"/>
        <v>0</v>
      </c>
      <c r="K21" s="60"/>
      <c r="L21" s="52" t="e">
        <f t="shared" si="2"/>
        <v>#DIV/0!</v>
      </c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s="13" customFormat="1" hidden="1" x14ac:dyDescent="0.25">
      <c r="A22" s="68" t="s">
        <v>98</v>
      </c>
      <c r="B22" s="46">
        <v>7235082</v>
      </c>
      <c r="C22" s="68" t="s">
        <v>98</v>
      </c>
      <c r="D22" s="69" t="s">
        <v>99</v>
      </c>
      <c r="E22" s="64"/>
      <c r="F22" s="64"/>
      <c r="G22" s="48">
        <f t="shared" si="6"/>
        <v>0</v>
      </c>
      <c r="H22" s="56"/>
      <c r="I22" s="56"/>
      <c r="J22" s="50">
        <f t="shared" si="5"/>
        <v>0</v>
      </c>
      <c r="K22" s="60"/>
      <c r="L22" s="52" t="e">
        <f t="shared" si="2"/>
        <v>#DIV/0!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s="13" customFormat="1" hidden="1" x14ac:dyDescent="0.25">
      <c r="A23" s="68" t="s">
        <v>98</v>
      </c>
      <c r="B23" s="46">
        <v>7237557</v>
      </c>
      <c r="C23" s="68" t="s">
        <v>98</v>
      </c>
      <c r="D23" s="69" t="s">
        <v>100</v>
      </c>
      <c r="E23" s="64"/>
      <c r="F23" s="64"/>
      <c r="G23" s="48">
        <f t="shared" si="6"/>
        <v>0</v>
      </c>
      <c r="H23" s="56"/>
      <c r="I23" s="56"/>
      <c r="J23" s="50">
        <f t="shared" si="5"/>
        <v>0</v>
      </c>
      <c r="K23" s="60"/>
      <c r="L23" s="52" t="e">
        <f t="shared" si="2"/>
        <v>#DIV/0!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s="13" customFormat="1" hidden="1" x14ac:dyDescent="0.25">
      <c r="A24" s="68" t="s">
        <v>101</v>
      </c>
      <c r="B24" s="46">
        <v>7237520</v>
      </c>
      <c r="C24" s="68" t="s">
        <v>101</v>
      </c>
      <c r="D24" s="69" t="s">
        <v>102</v>
      </c>
      <c r="E24" s="64"/>
      <c r="F24" s="64"/>
      <c r="G24" s="48">
        <f t="shared" si="6"/>
        <v>0</v>
      </c>
      <c r="H24" s="56"/>
      <c r="I24" s="56"/>
      <c r="J24" s="50">
        <f t="shared" si="5"/>
        <v>0</v>
      </c>
      <c r="K24" s="60"/>
      <c r="L24" s="52" t="e">
        <f t="shared" si="2"/>
        <v>#DIV/0!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s="13" customFormat="1" hidden="1" x14ac:dyDescent="0.25">
      <c r="A25" s="68" t="s">
        <v>103</v>
      </c>
      <c r="B25" s="46">
        <v>7237511</v>
      </c>
      <c r="C25" s="68" t="s">
        <v>103</v>
      </c>
      <c r="D25" s="69" t="s">
        <v>104</v>
      </c>
      <c r="E25" s="64"/>
      <c r="F25" s="64"/>
      <c r="G25" s="48">
        <f t="shared" si="6"/>
        <v>0</v>
      </c>
      <c r="H25" s="56"/>
      <c r="I25" s="64"/>
      <c r="J25" s="50">
        <f t="shared" si="5"/>
        <v>0</v>
      </c>
      <c r="K25" s="60"/>
      <c r="L25" s="52" t="e">
        <f t="shared" si="2"/>
        <v>#DIV/0!</v>
      </c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s="13" customFormat="1" hidden="1" x14ac:dyDescent="0.25">
      <c r="A26" s="68"/>
      <c r="B26" s="46"/>
      <c r="C26" s="68"/>
      <c r="D26" s="69" t="s">
        <v>84</v>
      </c>
      <c r="E26" s="64"/>
      <c r="F26" s="64"/>
      <c r="G26" s="48">
        <f t="shared" si="6"/>
        <v>0</v>
      </c>
      <c r="H26" s="56"/>
      <c r="I26" s="56"/>
      <c r="J26" s="50">
        <f t="shared" si="5"/>
        <v>0</v>
      </c>
      <c r="K26" s="60"/>
      <c r="L26" s="52" t="e">
        <f t="shared" si="2"/>
        <v>#DIV/0!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s="13" customFormat="1" hidden="1" x14ac:dyDescent="0.25">
      <c r="A27" s="68"/>
      <c r="B27" s="46"/>
      <c r="C27" s="68"/>
      <c r="D27" s="69" t="s">
        <v>44</v>
      </c>
      <c r="E27" s="64"/>
      <c r="F27" s="64"/>
      <c r="G27" s="48">
        <f t="shared" si="6"/>
        <v>0</v>
      </c>
      <c r="H27" s="56"/>
      <c r="I27" s="56"/>
      <c r="J27" s="50">
        <f t="shared" si="5"/>
        <v>0</v>
      </c>
      <c r="K27" s="60"/>
      <c r="L27" s="52" t="e">
        <f t="shared" si="2"/>
        <v>#DIV/0!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s="13" customFormat="1" hidden="1" x14ac:dyDescent="0.25">
      <c r="A28" s="68" t="s">
        <v>105</v>
      </c>
      <c r="B28" s="46">
        <v>7237535</v>
      </c>
      <c r="C28" s="68" t="s">
        <v>105</v>
      </c>
      <c r="D28" s="69" t="s">
        <v>106</v>
      </c>
      <c r="E28" s="64"/>
      <c r="F28" s="64"/>
      <c r="G28" s="56">
        <f t="shared" si="6"/>
        <v>0</v>
      </c>
      <c r="H28" s="56"/>
      <c r="I28" s="56"/>
      <c r="J28" s="50">
        <f t="shared" si="5"/>
        <v>0</v>
      </c>
      <c r="K28" s="60"/>
      <c r="L28" s="52" t="e">
        <f t="shared" si="2"/>
        <v>#DIV/0!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s="13" customFormat="1" hidden="1" x14ac:dyDescent="0.25">
      <c r="A29" s="68" t="s">
        <v>107</v>
      </c>
      <c r="B29" s="46">
        <v>7237103</v>
      </c>
      <c r="C29" s="68" t="s">
        <v>107</v>
      </c>
      <c r="D29" s="69" t="s">
        <v>108</v>
      </c>
      <c r="E29" s="64"/>
      <c r="F29" s="64"/>
      <c r="G29" s="56">
        <f t="shared" si="6"/>
        <v>0</v>
      </c>
      <c r="H29" s="56"/>
      <c r="I29" s="64"/>
      <c r="J29" s="50">
        <f t="shared" si="5"/>
        <v>0</v>
      </c>
      <c r="K29" s="60"/>
      <c r="L29" s="52" t="e">
        <f t="shared" si="2"/>
        <v>#DIV/0!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s="13" customFormat="1" hidden="1" x14ac:dyDescent="0.25">
      <c r="A30" s="68"/>
      <c r="B30" s="46"/>
      <c r="C30" s="68"/>
      <c r="D30" s="69" t="s">
        <v>84</v>
      </c>
      <c r="E30" s="64"/>
      <c r="F30" s="64"/>
      <c r="G30" s="56">
        <f t="shared" si="6"/>
        <v>0</v>
      </c>
      <c r="H30" s="56"/>
      <c r="I30" s="56"/>
      <c r="J30" s="50">
        <f t="shared" si="5"/>
        <v>0</v>
      </c>
      <c r="K30" s="60"/>
      <c r="L30" s="52" t="e">
        <f t="shared" si="2"/>
        <v>#DIV/0!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s="13" customFormat="1" hidden="1" x14ac:dyDescent="0.25">
      <c r="A31" s="68"/>
      <c r="B31" s="46"/>
      <c r="C31" s="68"/>
      <c r="D31" s="69" t="s">
        <v>44</v>
      </c>
      <c r="E31" s="64"/>
      <c r="F31" s="64"/>
      <c r="G31" s="56">
        <f t="shared" si="6"/>
        <v>0</v>
      </c>
      <c r="H31" s="56"/>
      <c r="I31" s="56"/>
      <c r="J31" s="50">
        <f t="shared" si="5"/>
        <v>0</v>
      </c>
      <c r="K31" s="60"/>
      <c r="L31" s="52" t="e">
        <f t="shared" si="2"/>
        <v>#DIV/0!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s="13" customFormat="1" hidden="1" x14ac:dyDescent="0.25">
      <c r="A32" s="68" t="s">
        <v>109</v>
      </c>
      <c r="B32" s="46">
        <v>7234111</v>
      </c>
      <c r="C32" s="68" t="s">
        <v>109</v>
      </c>
      <c r="D32" s="69" t="s">
        <v>110</v>
      </c>
      <c r="E32" s="64"/>
      <c r="F32" s="64"/>
      <c r="G32" s="56">
        <f t="shared" si="6"/>
        <v>0</v>
      </c>
      <c r="H32" s="56"/>
      <c r="I32" s="64"/>
      <c r="J32" s="50">
        <f t="shared" si="5"/>
        <v>0</v>
      </c>
      <c r="K32" s="60"/>
      <c r="L32" s="52" t="e">
        <f t="shared" si="2"/>
        <v>#DIV/0!</v>
      </c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s="13" customFormat="1" hidden="1" x14ac:dyDescent="0.25">
      <c r="A33" s="68"/>
      <c r="B33" s="46"/>
      <c r="C33" s="68"/>
      <c r="D33" s="69" t="s">
        <v>84</v>
      </c>
      <c r="E33" s="64"/>
      <c r="F33" s="64"/>
      <c r="G33" s="56">
        <f t="shared" ref="G33:G35" si="7">E33-F33</f>
        <v>0</v>
      </c>
      <c r="H33" s="56"/>
      <c r="I33" s="56"/>
      <c r="J33" s="50">
        <f t="shared" si="5"/>
        <v>0</v>
      </c>
      <c r="K33" s="60"/>
      <c r="L33" s="52" t="e">
        <f t="shared" si="2"/>
        <v>#DIV/0!</v>
      </c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s="13" customFormat="1" hidden="1" x14ac:dyDescent="0.25">
      <c r="A34" s="68"/>
      <c r="B34" s="46"/>
      <c r="C34" s="68"/>
      <c r="D34" s="69" t="s">
        <v>44</v>
      </c>
      <c r="E34" s="64"/>
      <c r="F34" s="64"/>
      <c r="G34" s="56">
        <f t="shared" si="7"/>
        <v>0</v>
      </c>
      <c r="H34" s="56"/>
      <c r="I34" s="56"/>
      <c r="J34" s="50">
        <f t="shared" si="5"/>
        <v>0</v>
      </c>
      <c r="K34" s="60"/>
      <c r="L34" s="52" t="e">
        <f t="shared" si="2"/>
        <v>#DIV/0!</v>
      </c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s="13" customFormat="1" hidden="1" x14ac:dyDescent="0.25">
      <c r="A35" s="68" t="s">
        <v>111</v>
      </c>
      <c r="B35" s="46">
        <v>7234711</v>
      </c>
      <c r="C35" s="68" t="s">
        <v>111</v>
      </c>
      <c r="D35" s="69" t="s">
        <v>112</v>
      </c>
      <c r="E35" s="64"/>
      <c r="F35" s="64"/>
      <c r="G35" s="56">
        <f t="shared" si="7"/>
        <v>0</v>
      </c>
      <c r="H35" s="56"/>
      <c r="I35" s="56"/>
      <c r="J35" s="50">
        <f t="shared" si="5"/>
        <v>0</v>
      </c>
      <c r="K35" s="60"/>
      <c r="L35" s="52" t="e">
        <f t="shared" si="2"/>
        <v>#DIV/0!</v>
      </c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s="13" customFormat="1" ht="31.5" x14ac:dyDescent="0.25">
      <c r="A36" s="45" t="s">
        <v>40</v>
      </c>
      <c r="B36" s="46">
        <v>724</v>
      </c>
      <c r="C36" s="45" t="s">
        <v>40</v>
      </c>
      <c r="D36" s="63" t="s">
        <v>138</v>
      </c>
      <c r="E36" s="56">
        <v>0</v>
      </c>
      <c r="F36" s="56">
        <v>0</v>
      </c>
      <c r="G36" s="48">
        <f t="shared" ref="G36:G46" si="8">E36-F36</f>
        <v>0</v>
      </c>
      <c r="H36" s="56"/>
      <c r="I36" s="56"/>
      <c r="J36" s="50">
        <f t="shared" si="5"/>
        <v>0</v>
      </c>
      <c r="K36" s="60"/>
      <c r="L36" s="5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s="15" customFormat="1" ht="47.25" x14ac:dyDescent="0.25">
      <c r="A37" s="39" t="s">
        <v>120</v>
      </c>
      <c r="B37" s="23" t="s">
        <v>51</v>
      </c>
      <c r="C37" s="39" t="s">
        <v>4</v>
      </c>
      <c r="D37" s="40" t="s">
        <v>140</v>
      </c>
      <c r="E37" s="41">
        <f>SUM(E38:E41)</f>
        <v>110073.59066</v>
      </c>
      <c r="F37" s="41">
        <f>SUM(F38:F41)</f>
        <v>74122.826919999992</v>
      </c>
      <c r="G37" s="41">
        <f t="shared" si="8"/>
        <v>35950.763740000009</v>
      </c>
      <c r="H37" s="70">
        <f t="shared" ref="H37:H41" si="9">F37</f>
        <v>74122.826919999992</v>
      </c>
      <c r="I37" s="41">
        <f>SUM(I38:I41)</f>
        <v>94696.099999999991</v>
      </c>
      <c r="J37" s="42">
        <f t="shared" si="5"/>
        <v>15377.49066000001</v>
      </c>
      <c r="K37" s="43"/>
      <c r="L37" s="44">
        <f t="shared" si="2"/>
        <v>67.339337688141512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s="15" customFormat="1" x14ac:dyDescent="0.25">
      <c r="A38" s="45" t="s">
        <v>37</v>
      </c>
      <c r="B38" s="71">
        <v>731</v>
      </c>
      <c r="C38" s="45" t="s">
        <v>37</v>
      </c>
      <c r="D38" s="72" t="s">
        <v>21</v>
      </c>
      <c r="E38" s="48">
        <v>53243.790659999999</v>
      </c>
      <c r="F38" s="56">
        <v>36090.795749999997</v>
      </c>
      <c r="G38" s="48">
        <f t="shared" si="8"/>
        <v>17152.994910000001</v>
      </c>
      <c r="H38" s="54">
        <f t="shared" si="9"/>
        <v>36090.795749999997</v>
      </c>
      <c r="I38" s="54">
        <v>41343</v>
      </c>
      <c r="J38" s="50">
        <f t="shared" ref="J38:J51" si="10">E38-I38</f>
        <v>11900.790659999999</v>
      </c>
      <c r="K38" s="60"/>
      <c r="L38" s="52">
        <f t="shared" si="2"/>
        <v>67.784046369774373</v>
      </c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s="15" customFormat="1" ht="31.5" x14ac:dyDescent="0.25">
      <c r="A39" s="45" t="s">
        <v>38</v>
      </c>
      <c r="B39" s="71">
        <v>732</v>
      </c>
      <c r="C39" s="45" t="s">
        <v>38</v>
      </c>
      <c r="D39" s="72" t="s">
        <v>22</v>
      </c>
      <c r="E39" s="48">
        <v>53959.8</v>
      </c>
      <c r="F39" s="48">
        <v>36386.30098</v>
      </c>
      <c r="G39" s="48">
        <f t="shared" si="8"/>
        <v>17573.499020000003</v>
      </c>
      <c r="H39" s="54">
        <f t="shared" si="9"/>
        <v>36386.30098</v>
      </c>
      <c r="I39" s="50">
        <v>49715.7</v>
      </c>
      <c r="J39" s="50">
        <f t="shared" si="10"/>
        <v>4244.1000000000058</v>
      </c>
      <c r="K39" s="55"/>
      <c r="L39" s="52">
        <f t="shared" si="2"/>
        <v>67.432238407110475</v>
      </c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s="15" customFormat="1" x14ac:dyDescent="0.25">
      <c r="A40" s="45" t="s">
        <v>39</v>
      </c>
      <c r="B40" s="71">
        <v>733</v>
      </c>
      <c r="C40" s="45" t="s">
        <v>39</v>
      </c>
      <c r="D40" s="72" t="s">
        <v>23</v>
      </c>
      <c r="E40" s="48">
        <v>1870</v>
      </c>
      <c r="F40" s="56">
        <v>1214.60708</v>
      </c>
      <c r="G40" s="48">
        <f t="shared" si="8"/>
        <v>655.39292</v>
      </c>
      <c r="H40" s="54">
        <f t="shared" si="9"/>
        <v>1214.60708</v>
      </c>
      <c r="I40" s="54">
        <v>1729.4</v>
      </c>
      <c r="J40" s="50">
        <f t="shared" si="10"/>
        <v>140.59999999999991</v>
      </c>
      <c r="K40" s="60"/>
      <c r="L40" s="52">
        <f t="shared" si="2"/>
        <v>64.952250267379668</v>
      </c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s="15" customFormat="1" x14ac:dyDescent="0.25">
      <c r="A41" s="45" t="s">
        <v>40</v>
      </c>
      <c r="B41" s="71">
        <v>734</v>
      </c>
      <c r="C41" s="45" t="s">
        <v>40</v>
      </c>
      <c r="D41" s="72" t="s">
        <v>24</v>
      </c>
      <c r="E41" s="56">
        <v>1000</v>
      </c>
      <c r="F41" s="56">
        <v>431.12311</v>
      </c>
      <c r="G41" s="48">
        <f t="shared" si="8"/>
        <v>568.87689</v>
      </c>
      <c r="H41" s="54">
        <f t="shared" si="9"/>
        <v>431.12311</v>
      </c>
      <c r="I41" s="54">
        <v>1908</v>
      </c>
      <c r="J41" s="50">
        <f t="shared" si="10"/>
        <v>-908</v>
      </c>
      <c r="K41" s="60"/>
      <c r="L41" s="52">
        <f t="shared" si="2"/>
        <v>43.112310999999998</v>
      </c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s="17" customFormat="1" ht="47.25" x14ac:dyDescent="0.25">
      <c r="A42" s="73">
        <v>4</v>
      </c>
      <c r="B42" s="23" t="s">
        <v>51</v>
      </c>
      <c r="C42" s="73" t="s">
        <v>5</v>
      </c>
      <c r="D42" s="40" t="s">
        <v>141</v>
      </c>
      <c r="E42" s="41">
        <f>E43+E46+E50+E51</f>
        <v>7463.8825100000004</v>
      </c>
      <c r="F42" s="41">
        <f>F43+F46+F50+F51</f>
        <v>5402.21792</v>
      </c>
      <c r="G42" s="41">
        <f>E42-F42</f>
        <v>2061.6645900000003</v>
      </c>
      <c r="H42" s="41">
        <f>F42</f>
        <v>5402.21792</v>
      </c>
      <c r="I42" s="41">
        <f>I43+I46+I50+I51</f>
        <v>80.400000000000006</v>
      </c>
      <c r="J42" s="42">
        <f t="shared" si="10"/>
        <v>7383.4825100000007</v>
      </c>
      <c r="K42" s="43"/>
      <c r="L42" s="44">
        <f t="shared" si="2"/>
        <v>72.378121075220406</v>
      </c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</row>
    <row r="43" spans="1:52" s="17" customFormat="1" ht="34.5" customHeight="1" x14ac:dyDescent="0.25">
      <c r="A43" s="45" t="s">
        <v>37</v>
      </c>
      <c r="B43" s="71">
        <v>741</v>
      </c>
      <c r="C43" s="45" t="s">
        <v>37</v>
      </c>
      <c r="D43" s="74" t="s">
        <v>142</v>
      </c>
      <c r="E43" s="56">
        <v>277</v>
      </c>
      <c r="F43" s="56">
        <v>222.45768000000001</v>
      </c>
      <c r="G43" s="48">
        <f t="shared" si="8"/>
        <v>54.542319999999989</v>
      </c>
      <c r="H43" s="56"/>
      <c r="I43" s="56">
        <f>SUM(I44:I45)</f>
        <v>0</v>
      </c>
      <c r="J43" s="48">
        <f t="shared" si="10"/>
        <v>277</v>
      </c>
      <c r="K43" s="75"/>
      <c r="L43" s="52">
        <f t="shared" si="2"/>
        <v>80.309631768953068</v>
      </c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</row>
    <row r="44" spans="1:52" s="17" customFormat="1" hidden="1" x14ac:dyDescent="0.25">
      <c r="A44" s="45"/>
      <c r="B44" s="76"/>
      <c r="C44" s="45"/>
      <c r="D44" s="77" t="s">
        <v>44</v>
      </c>
      <c r="E44" s="56"/>
      <c r="F44" s="56"/>
      <c r="G44" s="48">
        <f t="shared" si="8"/>
        <v>0</v>
      </c>
      <c r="H44" s="56"/>
      <c r="I44" s="56"/>
      <c r="J44" s="48">
        <f t="shared" si="10"/>
        <v>0</v>
      </c>
      <c r="K44" s="56"/>
      <c r="L44" s="52" t="e">
        <f t="shared" si="2"/>
        <v>#DIV/0!</v>
      </c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</row>
    <row r="45" spans="1:52" s="17" customFormat="1" hidden="1" x14ac:dyDescent="0.25">
      <c r="A45" s="45"/>
      <c r="B45" s="76"/>
      <c r="C45" s="45"/>
      <c r="D45" s="77" t="s">
        <v>84</v>
      </c>
      <c r="E45" s="56"/>
      <c r="F45" s="56"/>
      <c r="G45" s="48">
        <f t="shared" si="8"/>
        <v>0</v>
      </c>
      <c r="H45" s="56"/>
      <c r="I45" s="56"/>
      <c r="J45" s="48">
        <f t="shared" si="10"/>
        <v>0</v>
      </c>
      <c r="K45" s="56"/>
      <c r="L45" s="52" t="e">
        <f t="shared" si="2"/>
        <v>#DIV/0!</v>
      </c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</row>
    <row r="46" spans="1:52" s="17" customFormat="1" x14ac:dyDescent="0.25">
      <c r="A46" s="45" t="s">
        <v>38</v>
      </c>
      <c r="B46" s="71">
        <v>742</v>
      </c>
      <c r="C46" s="45" t="s">
        <v>38</v>
      </c>
      <c r="D46" s="78" t="s">
        <v>25</v>
      </c>
      <c r="E46" s="56">
        <v>2062</v>
      </c>
      <c r="F46" s="56">
        <v>1269.0600999999999</v>
      </c>
      <c r="G46" s="48">
        <f t="shared" si="8"/>
        <v>792.93990000000008</v>
      </c>
      <c r="H46" s="56"/>
      <c r="I46" s="65">
        <f>I47+I49</f>
        <v>0</v>
      </c>
      <c r="J46" s="48">
        <f t="shared" si="10"/>
        <v>2062</v>
      </c>
      <c r="K46" s="75"/>
      <c r="L46" s="52">
        <f t="shared" si="2"/>
        <v>61.545106692531512</v>
      </c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</row>
    <row r="47" spans="1:52" s="17" customFormat="1" hidden="1" x14ac:dyDescent="0.25">
      <c r="A47" s="68"/>
      <c r="B47" s="71"/>
      <c r="C47" s="68"/>
      <c r="D47" s="77" t="s">
        <v>84</v>
      </c>
      <c r="E47" s="56"/>
      <c r="F47" s="56"/>
      <c r="G47" s="48">
        <f t="shared" ref="G47:G50" si="11">E47-F47</f>
        <v>0</v>
      </c>
      <c r="H47" s="56"/>
      <c r="I47" s="56"/>
      <c r="J47" s="48">
        <f t="shared" si="10"/>
        <v>0</v>
      </c>
      <c r="K47" s="75"/>
      <c r="L47" s="52" t="e">
        <f t="shared" si="2"/>
        <v>#DIV/0!</v>
      </c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</row>
    <row r="48" spans="1:52" s="17" customFormat="1" hidden="1" x14ac:dyDescent="0.25">
      <c r="A48" s="68" t="s">
        <v>87</v>
      </c>
      <c r="B48" s="71">
        <v>7427556</v>
      </c>
      <c r="C48" s="68" t="s">
        <v>87</v>
      </c>
      <c r="D48" s="77" t="s">
        <v>85</v>
      </c>
      <c r="E48" s="56"/>
      <c r="F48" s="56"/>
      <c r="G48" s="48">
        <f t="shared" si="11"/>
        <v>0</v>
      </c>
      <c r="H48" s="56"/>
      <c r="I48" s="56"/>
      <c r="J48" s="48">
        <f t="shared" si="10"/>
        <v>0</v>
      </c>
      <c r="K48" s="75"/>
      <c r="L48" s="52" t="e">
        <f t="shared" si="2"/>
        <v>#DIV/0!</v>
      </c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</row>
    <row r="49" spans="1:52" s="17" customFormat="1" hidden="1" x14ac:dyDescent="0.25">
      <c r="A49" s="68"/>
      <c r="B49" s="71"/>
      <c r="C49" s="68"/>
      <c r="D49" s="77" t="s">
        <v>44</v>
      </c>
      <c r="E49" s="56"/>
      <c r="F49" s="56"/>
      <c r="G49" s="48">
        <f t="shared" si="11"/>
        <v>0</v>
      </c>
      <c r="H49" s="56"/>
      <c r="I49" s="56"/>
      <c r="J49" s="48">
        <f t="shared" si="10"/>
        <v>0</v>
      </c>
      <c r="K49" s="75"/>
      <c r="L49" s="52" t="e">
        <f t="shared" si="2"/>
        <v>#DIV/0!</v>
      </c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</row>
    <row r="50" spans="1:52" s="17" customFormat="1" x14ac:dyDescent="0.25">
      <c r="A50" s="45" t="s">
        <v>39</v>
      </c>
      <c r="B50" s="71">
        <v>743</v>
      </c>
      <c r="C50" s="45" t="s">
        <v>39</v>
      </c>
      <c r="D50" s="79" t="s">
        <v>26</v>
      </c>
      <c r="E50" s="56">
        <v>120</v>
      </c>
      <c r="F50" s="56">
        <v>25</v>
      </c>
      <c r="G50" s="48">
        <f t="shared" si="11"/>
        <v>95</v>
      </c>
      <c r="H50" s="80"/>
      <c r="I50" s="81">
        <v>80.400000000000006</v>
      </c>
      <c r="J50" s="48">
        <f t="shared" si="10"/>
        <v>39.599999999999994</v>
      </c>
      <c r="K50" s="82"/>
      <c r="L50" s="52">
        <f t="shared" si="2"/>
        <v>20.833333333333336</v>
      </c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</row>
    <row r="51" spans="1:52" s="17" customFormat="1" ht="31.5" x14ac:dyDescent="0.25">
      <c r="A51" s="45" t="s">
        <v>40</v>
      </c>
      <c r="B51" s="71">
        <v>744</v>
      </c>
      <c r="C51" s="45" t="s">
        <v>40</v>
      </c>
      <c r="D51" s="83" t="s">
        <v>27</v>
      </c>
      <c r="E51" s="56">
        <v>5004.8825100000004</v>
      </c>
      <c r="F51" s="56">
        <v>3885.7001399999999</v>
      </c>
      <c r="G51" s="48">
        <f>E51-F51</f>
        <v>1119.1823700000004</v>
      </c>
      <c r="H51" s="80"/>
      <c r="I51" s="65">
        <f>SUM(I52:I53)</f>
        <v>0</v>
      </c>
      <c r="J51" s="48">
        <f t="shared" si="10"/>
        <v>5004.8825100000004</v>
      </c>
      <c r="K51" s="82"/>
      <c r="L51" s="52">
        <f t="shared" si="2"/>
        <v>77.6381889532108</v>
      </c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</row>
    <row r="52" spans="1:52" s="17" customFormat="1" ht="12" hidden="1" customHeight="1" x14ac:dyDescent="0.25">
      <c r="A52" s="68"/>
      <c r="B52" s="68" t="s">
        <v>82</v>
      </c>
      <c r="C52" s="68"/>
      <c r="D52" s="84" t="s">
        <v>80</v>
      </c>
      <c r="E52" s="56"/>
      <c r="F52" s="56"/>
      <c r="G52" s="48">
        <f t="shared" ref="G52:G57" si="12">E52-F52</f>
        <v>0</v>
      </c>
      <c r="H52" s="80"/>
      <c r="I52" s="81"/>
      <c r="J52" s="81">
        <f>E52-I52</f>
        <v>0</v>
      </c>
      <c r="K52" s="82"/>
      <c r="L52" s="52" t="e">
        <f t="shared" si="2"/>
        <v>#DIV/0!</v>
      </c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</row>
    <row r="53" spans="1:52" s="17" customFormat="1" ht="27.75" hidden="1" customHeight="1" x14ac:dyDescent="0.25">
      <c r="A53" s="85" t="s">
        <v>88</v>
      </c>
      <c r="B53" s="85" t="s">
        <v>83</v>
      </c>
      <c r="C53" s="85" t="s">
        <v>88</v>
      </c>
      <c r="D53" s="84" t="s">
        <v>81</v>
      </c>
      <c r="E53" s="56"/>
      <c r="F53" s="56"/>
      <c r="G53" s="48">
        <f t="shared" si="12"/>
        <v>0</v>
      </c>
      <c r="H53" s="80"/>
      <c r="I53" s="81"/>
      <c r="J53" s="81">
        <f>E53-I53</f>
        <v>0</v>
      </c>
      <c r="K53" s="82"/>
      <c r="L53" s="52" t="e">
        <f t="shared" si="2"/>
        <v>#DIV/0!</v>
      </c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</row>
    <row r="54" spans="1:52" s="15" customFormat="1" ht="47.25" x14ac:dyDescent="0.25">
      <c r="A54" s="86" t="s">
        <v>121</v>
      </c>
      <c r="B54" s="23" t="s">
        <v>55</v>
      </c>
      <c r="C54" s="86" t="s">
        <v>6</v>
      </c>
      <c r="D54" s="40" t="s">
        <v>143</v>
      </c>
      <c r="E54" s="41">
        <f>SUM(E55:E57)</f>
        <v>336.2</v>
      </c>
      <c r="F54" s="41">
        <f>SUM(F55:F57)</f>
        <v>56.25</v>
      </c>
      <c r="G54" s="41">
        <f t="shared" si="12"/>
        <v>279.95</v>
      </c>
      <c r="H54" s="41">
        <f>F54</f>
        <v>56.25</v>
      </c>
      <c r="I54" s="41">
        <f>SUM(I55:I57)</f>
        <v>0</v>
      </c>
      <c r="J54" s="41">
        <f t="shared" ref="J54:J58" si="13">E54-I54</f>
        <v>336.2</v>
      </c>
      <c r="K54" s="43"/>
      <c r="L54" s="44">
        <f t="shared" si="2"/>
        <v>16.731112433075552</v>
      </c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s="15" customFormat="1" ht="31.5" x14ac:dyDescent="0.25">
      <c r="A55" s="45" t="s">
        <v>37</v>
      </c>
      <c r="B55" s="71">
        <v>751</v>
      </c>
      <c r="C55" s="45" t="s">
        <v>37</v>
      </c>
      <c r="D55" s="72" t="s">
        <v>28</v>
      </c>
      <c r="E55" s="56">
        <v>0</v>
      </c>
      <c r="F55" s="56">
        <v>0</v>
      </c>
      <c r="G55" s="48">
        <f t="shared" si="12"/>
        <v>0</v>
      </c>
      <c r="H55" s="56"/>
      <c r="I55" s="56">
        <v>0</v>
      </c>
      <c r="J55" s="81">
        <f t="shared" si="13"/>
        <v>0</v>
      </c>
      <c r="K55" s="75"/>
      <c r="L55" s="52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s="15" customFormat="1" x14ac:dyDescent="0.25">
      <c r="A56" s="45" t="s">
        <v>38</v>
      </c>
      <c r="B56" s="71">
        <v>752</v>
      </c>
      <c r="C56" s="45" t="s">
        <v>38</v>
      </c>
      <c r="D56" s="72" t="s">
        <v>29</v>
      </c>
      <c r="E56" s="56">
        <v>336.2</v>
      </c>
      <c r="F56" s="56">
        <v>56.25</v>
      </c>
      <c r="G56" s="48">
        <f t="shared" si="12"/>
        <v>279.95</v>
      </c>
      <c r="H56" s="56"/>
      <c r="I56" s="56"/>
      <c r="J56" s="81">
        <f t="shared" si="13"/>
        <v>336.2</v>
      </c>
      <c r="K56" s="75"/>
      <c r="L56" s="52">
        <f t="shared" si="2"/>
        <v>16.731112433075552</v>
      </c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s="15" customFormat="1" x14ac:dyDescent="0.25">
      <c r="A57" s="45" t="s">
        <v>39</v>
      </c>
      <c r="B57" s="71">
        <v>753</v>
      </c>
      <c r="C57" s="45" t="s">
        <v>39</v>
      </c>
      <c r="D57" s="72" t="s">
        <v>30</v>
      </c>
      <c r="E57" s="56">
        <v>0</v>
      </c>
      <c r="F57" s="56">
        <v>0</v>
      </c>
      <c r="G57" s="48">
        <f t="shared" si="12"/>
        <v>0</v>
      </c>
      <c r="H57" s="80"/>
      <c r="I57" s="81">
        <v>0</v>
      </c>
      <c r="J57" s="81">
        <f t="shared" si="13"/>
        <v>0</v>
      </c>
      <c r="K57" s="82"/>
      <c r="L57" s="52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s="15" customFormat="1" ht="47.25" x14ac:dyDescent="0.25">
      <c r="A58" s="39" t="s">
        <v>122</v>
      </c>
      <c r="B58" s="23" t="s">
        <v>52</v>
      </c>
      <c r="C58" s="39" t="s">
        <v>7</v>
      </c>
      <c r="D58" s="40" t="s">
        <v>144</v>
      </c>
      <c r="E58" s="41">
        <f>E59+E70+E71</f>
        <v>87544.412550000008</v>
      </c>
      <c r="F58" s="41">
        <f>F59+F70+F71</f>
        <v>56125.978490000001</v>
      </c>
      <c r="G58" s="41">
        <f t="shared" ref="G58:G59" si="14">E58-F58</f>
        <v>31418.434060000007</v>
      </c>
      <c r="H58" s="41">
        <f t="shared" ref="H58" si="15">F58</f>
        <v>56125.978490000001</v>
      </c>
      <c r="I58" s="41">
        <f>I59+I70+I71</f>
        <v>75593.200000000012</v>
      </c>
      <c r="J58" s="41">
        <f t="shared" si="13"/>
        <v>11951.212549999997</v>
      </c>
      <c r="K58" s="43"/>
      <c r="L58" s="44">
        <f t="shared" si="2"/>
        <v>64.111434248238609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s="15" customFormat="1" ht="17.25" customHeight="1" x14ac:dyDescent="0.25">
      <c r="A59" s="45" t="s">
        <v>37</v>
      </c>
      <c r="B59" s="87">
        <v>771</v>
      </c>
      <c r="C59" s="45" t="s">
        <v>37</v>
      </c>
      <c r="D59" s="72" t="s">
        <v>145</v>
      </c>
      <c r="E59" s="88">
        <v>48146.400000000001</v>
      </c>
      <c r="F59" s="88">
        <v>32423.192370000001</v>
      </c>
      <c r="G59" s="81">
        <f t="shared" si="14"/>
        <v>15723.207630000001</v>
      </c>
      <c r="H59" s="89"/>
      <c r="I59" s="90">
        <f>SUM(I60:I69)</f>
        <v>41887.4</v>
      </c>
      <c r="J59" s="89">
        <f>E59-I59</f>
        <v>6259</v>
      </c>
      <c r="K59" s="91"/>
      <c r="L59" s="52">
        <f t="shared" si="2"/>
        <v>67.342921526843128</v>
      </c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s="15" customFormat="1" hidden="1" x14ac:dyDescent="0.25">
      <c r="A60" s="68" t="s">
        <v>68</v>
      </c>
      <c r="B60" s="87">
        <v>7714709</v>
      </c>
      <c r="C60" s="68" t="s">
        <v>68</v>
      </c>
      <c r="D60" s="92" t="s">
        <v>67</v>
      </c>
      <c r="E60" s="88"/>
      <c r="F60" s="88"/>
      <c r="G60" s="88">
        <f>E60-F60</f>
        <v>0</v>
      </c>
      <c r="H60" s="89"/>
      <c r="I60" s="89">
        <v>38153.5</v>
      </c>
      <c r="J60" s="89">
        <f>E60-I60</f>
        <v>-38153.5</v>
      </c>
      <c r="K60" s="91"/>
      <c r="L60" s="52" t="e">
        <f t="shared" si="2"/>
        <v>#DIV/0!</v>
      </c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s="15" customFormat="1" hidden="1" x14ac:dyDescent="0.25">
      <c r="A61" s="68" t="s">
        <v>69</v>
      </c>
      <c r="B61" s="87">
        <v>7714211</v>
      </c>
      <c r="C61" s="68" t="s">
        <v>69</v>
      </c>
      <c r="D61" s="92" t="s">
        <v>70</v>
      </c>
      <c r="E61" s="88"/>
      <c r="F61" s="88"/>
      <c r="G61" s="88">
        <f>E61-F61</f>
        <v>0</v>
      </c>
      <c r="H61" s="89"/>
      <c r="I61" s="89">
        <v>394.9</v>
      </c>
      <c r="J61" s="89">
        <f>E61-I61</f>
        <v>-394.9</v>
      </c>
      <c r="K61" s="91"/>
      <c r="L61" s="52" t="e">
        <f t="shared" si="2"/>
        <v>#DIV/0!</v>
      </c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s="15" customFormat="1" hidden="1" x14ac:dyDescent="0.25">
      <c r="A62" s="68" t="s">
        <v>71</v>
      </c>
      <c r="B62" s="87">
        <v>7710014</v>
      </c>
      <c r="C62" s="68" t="s">
        <v>71</v>
      </c>
      <c r="D62" s="93" t="s">
        <v>72</v>
      </c>
      <c r="E62" s="88"/>
      <c r="F62" s="88"/>
      <c r="G62" s="88">
        <f t="shared" ref="G62:G74" si="16">E62-F62</f>
        <v>0</v>
      </c>
      <c r="H62" s="89"/>
      <c r="I62" s="89">
        <v>0</v>
      </c>
      <c r="J62" s="89">
        <f t="shared" ref="J62:J73" si="17">E62-I62</f>
        <v>0</v>
      </c>
      <c r="K62" s="91"/>
      <c r="L62" s="52" t="e">
        <f t="shared" si="2"/>
        <v>#DIV/0!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s="15" customFormat="1" hidden="1" x14ac:dyDescent="0.25">
      <c r="A63" s="68" t="s">
        <v>74</v>
      </c>
      <c r="B63" s="87">
        <v>7710015</v>
      </c>
      <c r="C63" s="68" t="s">
        <v>74</v>
      </c>
      <c r="D63" s="93" t="s">
        <v>73</v>
      </c>
      <c r="E63" s="88"/>
      <c r="F63" s="88"/>
      <c r="G63" s="88">
        <f t="shared" si="16"/>
        <v>0</v>
      </c>
      <c r="H63" s="89"/>
      <c r="I63" s="89">
        <v>0</v>
      </c>
      <c r="J63" s="89">
        <f t="shared" si="17"/>
        <v>0</v>
      </c>
      <c r="K63" s="91"/>
      <c r="L63" s="52" t="e">
        <f t="shared" si="2"/>
        <v>#DIV/0!</v>
      </c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s="15" customFormat="1" hidden="1" x14ac:dyDescent="0.25">
      <c r="A64" s="68" t="s">
        <v>76</v>
      </c>
      <c r="B64" s="87">
        <v>7714216</v>
      </c>
      <c r="C64" s="68" t="s">
        <v>76</v>
      </c>
      <c r="D64" s="93" t="s">
        <v>75</v>
      </c>
      <c r="E64" s="88"/>
      <c r="F64" s="88"/>
      <c r="G64" s="88">
        <f t="shared" si="16"/>
        <v>0</v>
      </c>
      <c r="H64" s="89"/>
      <c r="I64" s="89">
        <v>397.4</v>
      </c>
      <c r="J64" s="89">
        <f t="shared" si="17"/>
        <v>-397.4</v>
      </c>
      <c r="K64" s="91"/>
      <c r="L64" s="52" t="e">
        <f t="shared" si="2"/>
        <v>#DIV/0!</v>
      </c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s="15" customFormat="1" hidden="1" x14ac:dyDescent="0.25">
      <c r="A65" s="68" t="s">
        <v>79</v>
      </c>
      <c r="B65" s="87">
        <v>7715219</v>
      </c>
      <c r="C65" s="68" t="s">
        <v>79</v>
      </c>
      <c r="D65" s="93" t="s">
        <v>113</v>
      </c>
      <c r="E65" s="88"/>
      <c r="F65" s="88"/>
      <c r="G65" s="88">
        <f t="shared" ref="G65:G66" si="18">E65-F65</f>
        <v>0</v>
      </c>
      <c r="H65" s="89"/>
      <c r="I65" s="89">
        <v>388</v>
      </c>
      <c r="J65" s="89">
        <f t="shared" ref="J65:J66" si="19">E65-I65</f>
        <v>-388</v>
      </c>
      <c r="K65" s="91"/>
      <c r="L65" s="52" t="e">
        <f t="shared" si="2"/>
        <v>#DIV/0!</v>
      </c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s="15" customFormat="1" hidden="1" x14ac:dyDescent="0.25">
      <c r="A66" s="68" t="s">
        <v>79</v>
      </c>
      <c r="B66" s="87">
        <v>7715930</v>
      </c>
      <c r="C66" s="68" t="s">
        <v>79</v>
      </c>
      <c r="D66" s="93" t="s">
        <v>114</v>
      </c>
      <c r="E66" s="88"/>
      <c r="F66" s="88"/>
      <c r="G66" s="88">
        <f t="shared" si="18"/>
        <v>0</v>
      </c>
      <c r="H66" s="89"/>
      <c r="I66" s="89">
        <v>1780.5</v>
      </c>
      <c r="J66" s="89">
        <f t="shared" si="19"/>
        <v>-1780.5</v>
      </c>
      <c r="K66" s="91"/>
      <c r="L66" s="52" t="e">
        <f t="shared" si="2"/>
        <v>#DIV/0!</v>
      </c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s="15" customFormat="1" hidden="1" x14ac:dyDescent="0.25">
      <c r="A67" s="68" t="s">
        <v>77</v>
      </c>
      <c r="B67" s="94">
        <v>7717555</v>
      </c>
      <c r="C67" s="68" t="s">
        <v>77</v>
      </c>
      <c r="D67" s="93" t="s">
        <v>115</v>
      </c>
      <c r="E67" s="88"/>
      <c r="F67" s="88"/>
      <c r="G67" s="88">
        <f t="shared" si="16"/>
        <v>0</v>
      </c>
      <c r="H67" s="89"/>
      <c r="I67" s="89">
        <v>730.5</v>
      </c>
      <c r="J67" s="89">
        <f t="shared" si="17"/>
        <v>-730.5</v>
      </c>
      <c r="K67" s="91"/>
      <c r="L67" s="52" t="e">
        <f t="shared" si="2"/>
        <v>#DIV/0!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s="15" customFormat="1" hidden="1" x14ac:dyDescent="0.25">
      <c r="A68" s="68" t="s">
        <v>77</v>
      </c>
      <c r="B68" s="94">
        <v>7714224</v>
      </c>
      <c r="C68" s="68" t="s">
        <v>77</v>
      </c>
      <c r="D68" s="93" t="s">
        <v>116</v>
      </c>
      <c r="E68" s="88"/>
      <c r="F68" s="88"/>
      <c r="G68" s="88">
        <f t="shared" si="16"/>
        <v>0</v>
      </c>
      <c r="H68" s="89"/>
      <c r="I68" s="89">
        <v>36.6</v>
      </c>
      <c r="J68" s="89">
        <f t="shared" si="17"/>
        <v>-36.6</v>
      </c>
      <c r="K68" s="91"/>
      <c r="L68" s="52" t="e">
        <f t="shared" si="2"/>
        <v>#DIV/0!</v>
      </c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s="15" customFormat="1" hidden="1" x14ac:dyDescent="0.25">
      <c r="A69" s="68" t="s">
        <v>78</v>
      </c>
      <c r="B69" s="94">
        <v>7717554</v>
      </c>
      <c r="C69" s="68" t="s">
        <v>78</v>
      </c>
      <c r="D69" s="93" t="s">
        <v>115</v>
      </c>
      <c r="E69" s="88"/>
      <c r="F69" s="88"/>
      <c r="G69" s="88">
        <f>E69-F69</f>
        <v>0</v>
      </c>
      <c r="H69" s="89"/>
      <c r="I69" s="89">
        <v>6</v>
      </c>
      <c r="J69" s="89">
        <f>E69-I69</f>
        <v>-6</v>
      </c>
      <c r="K69" s="91"/>
      <c r="L69" s="52" t="e">
        <f t="shared" si="2"/>
        <v>#DIV/0!</v>
      </c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s="15" customFormat="1" x14ac:dyDescent="0.25">
      <c r="A70" s="45" t="s">
        <v>38</v>
      </c>
      <c r="B70" s="87">
        <v>772</v>
      </c>
      <c r="C70" s="45" t="s">
        <v>38</v>
      </c>
      <c r="D70" s="72" t="s">
        <v>42</v>
      </c>
      <c r="E70" s="56">
        <v>13120.512549999999</v>
      </c>
      <c r="F70" s="56">
        <v>3436.7021300000001</v>
      </c>
      <c r="G70" s="88">
        <f t="shared" si="16"/>
        <v>9683.8104199999998</v>
      </c>
      <c r="H70" s="95"/>
      <c r="I70" s="96">
        <v>4437.3999999999996</v>
      </c>
      <c r="J70" s="89">
        <f t="shared" si="17"/>
        <v>8683.1125499999998</v>
      </c>
      <c r="K70" s="97"/>
      <c r="L70" s="52">
        <f t="shared" si="2"/>
        <v>26.193352713191075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s="15" customFormat="1" ht="31.5" x14ac:dyDescent="0.25">
      <c r="A71" s="45" t="s">
        <v>39</v>
      </c>
      <c r="B71" s="87">
        <v>773</v>
      </c>
      <c r="C71" s="45" t="s">
        <v>39</v>
      </c>
      <c r="D71" s="63" t="s">
        <v>61</v>
      </c>
      <c r="E71" s="88">
        <v>26277.5</v>
      </c>
      <c r="F71" s="56">
        <v>20266.083989999999</v>
      </c>
      <c r="G71" s="88">
        <f t="shared" si="16"/>
        <v>6011.4160100000008</v>
      </c>
      <c r="H71" s="95"/>
      <c r="I71" s="96">
        <v>29268.400000000001</v>
      </c>
      <c r="J71" s="89">
        <f t="shared" si="17"/>
        <v>-2990.9000000000015</v>
      </c>
      <c r="K71" s="97"/>
      <c r="L71" s="52">
        <f t="shared" ref="L71:L107" si="20">F71/E71*100</f>
        <v>77.123333612406057</v>
      </c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s="15" customFormat="1" ht="47.25" hidden="1" x14ac:dyDescent="0.25">
      <c r="A72" s="39" t="s">
        <v>8</v>
      </c>
      <c r="B72" s="23" t="s">
        <v>60</v>
      </c>
      <c r="C72" s="39" t="s">
        <v>8</v>
      </c>
      <c r="D72" s="40" t="s">
        <v>9</v>
      </c>
      <c r="E72" s="41"/>
      <c r="F72" s="41"/>
      <c r="G72" s="98">
        <f t="shared" si="16"/>
        <v>0</v>
      </c>
      <c r="H72" s="41">
        <f t="shared" ref="H72:H73" si="21">F72</f>
        <v>0</v>
      </c>
      <c r="I72" s="41"/>
      <c r="J72" s="98">
        <f t="shared" si="17"/>
        <v>0</v>
      </c>
      <c r="K72" s="43"/>
      <c r="L72" s="52" t="e">
        <f t="shared" si="20"/>
        <v>#DIV/0!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s="15" customFormat="1" ht="46.5" customHeight="1" x14ac:dyDescent="0.25">
      <c r="A73" s="39" t="s">
        <v>123</v>
      </c>
      <c r="B73" s="23" t="s">
        <v>56</v>
      </c>
      <c r="C73" s="39" t="s">
        <v>10</v>
      </c>
      <c r="D73" s="40" t="s">
        <v>146</v>
      </c>
      <c r="E73" s="41">
        <f>E74+E75+E78</f>
        <v>18610.206999999999</v>
      </c>
      <c r="F73" s="41">
        <f>F74+F75+F78</f>
        <v>11186.407930000001</v>
      </c>
      <c r="G73" s="98">
        <f>E73-F73</f>
        <v>7423.7990699999973</v>
      </c>
      <c r="H73" s="41">
        <f t="shared" si="21"/>
        <v>11186.407930000001</v>
      </c>
      <c r="I73" s="41">
        <f>I74+I75+I78</f>
        <v>15981.5</v>
      </c>
      <c r="J73" s="98">
        <f t="shared" si="17"/>
        <v>2628.7069999999985</v>
      </c>
      <c r="K73" s="43"/>
      <c r="L73" s="44">
        <f t="shared" si="20"/>
        <v>60.108992500728242</v>
      </c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s="15" customFormat="1" ht="32.25" customHeight="1" x14ac:dyDescent="0.25">
      <c r="A74" s="45" t="s">
        <v>37</v>
      </c>
      <c r="B74" s="87">
        <v>791</v>
      </c>
      <c r="C74" s="45" t="s">
        <v>37</v>
      </c>
      <c r="D74" s="72" t="s">
        <v>31</v>
      </c>
      <c r="E74" s="48">
        <v>3127.8069999999998</v>
      </c>
      <c r="F74" s="48">
        <v>1127.2048400000001</v>
      </c>
      <c r="G74" s="88">
        <f t="shared" si="16"/>
        <v>2000.6021599999997</v>
      </c>
      <c r="H74" s="50"/>
      <c r="I74" s="67">
        <v>3600</v>
      </c>
      <c r="J74" s="50">
        <f>E74-I74</f>
        <v>-472.19300000000021</v>
      </c>
      <c r="K74" s="55"/>
      <c r="L74" s="52">
        <f t="shared" si="20"/>
        <v>36.038183941656257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s="15" customFormat="1" ht="16.5" customHeight="1" x14ac:dyDescent="0.25">
      <c r="A75" s="45" t="s">
        <v>38</v>
      </c>
      <c r="B75" s="87">
        <v>792</v>
      </c>
      <c r="C75" s="45" t="s">
        <v>38</v>
      </c>
      <c r="D75" s="72" t="s">
        <v>33</v>
      </c>
      <c r="E75" s="48">
        <v>0</v>
      </c>
      <c r="F75" s="48">
        <v>0</v>
      </c>
      <c r="G75" s="48">
        <f t="shared" ref="G75:G78" si="22">E75-F75</f>
        <v>0</v>
      </c>
      <c r="H75" s="50"/>
      <c r="I75" s="67">
        <f>SUM(I76:I77)</f>
        <v>0</v>
      </c>
      <c r="J75" s="50">
        <f t="shared" ref="J75:J78" si="23">E75-I75</f>
        <v>0</v>
      </c>
      <c r="K75" s="55"/>
      <c r="L75" s="52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s="15" customFormat="1" ht="18" hidden="1" customHeight="1" x14ac:dyDescent="0.25">
      <c r="A76" s="45"/>
      <c r="B76" s="87"/>
      <c r="C76" s="45"/>
      <c r="D76" s="92" t="s">
        <v>46</v>
      </c>
      <c r="E76" s="48"/>
      <c r="F76" s="48"/>
      <c r="G76" s="48"/>
      <c r="H76" s="50"/>
      <c r="I76" s="50"/>
      <c r="J76" s="50">
        <f t="shared" si="23"/>
        <v>0</v>
      </c>
      <c r="K76" s="55"/>
      <c r="L76" s="52" t="e">
        <f t="shared" si="20"/>
        <v>#DIV/0!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s="15" customFormat="1" ht="18" hidden="1" customHeight="1" x14ac:dyDescent="0.25">
      <c r="A77" s="45"/>
      <c r="B77" s="87"/>
      <c r="C77" s="45"/>
      <c r="D77" s="93" t="s">
        <v>84</v>
      </c>
      <c r="E77" s="48"/>
      <c r="F77" s="48"/>
      <c r="G77" s="48"/>
      <c r="H77" s="50"/>
      <c r="I77" s="50"/>
      <c r="J77" s="50">
        <f t="shared" si="23"/>
        <v>0</v>
      </c>
      <c r="K77" s="55"/>
      <c r="L77" s="52" t="e">
        <f t="shared" si="20"/>
        <v>#DIV/0!</v>
      </c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s="15" customFormat="1" ht="33" customHeight="1" x14ac:dyDescent="0.25">
      <c r="A78" s="45" t="s">
        <v>39</v>
      </c>
      <c r="B78" s="87">
        <v>793</v>
      </c>
      <c r="C78" s="45" t="s">
        <v>39</v>
      </c>
      <c r="D78" s="59" t="s">
        <v>32</v>
      </c>
      <c r="E78" s="48">
        <v>15482.4</v>
      </c>
      <c r="F78" s="56">
        <v>10059.203090000001</v>
      </c>
      <c r="G78" s="48">
        <f t="shared" si="22"/>
        <v>5423.1969099999988</v>
      </c>
      <c r="H78" s="54"/>
      <c r="I78" s="54">
        <v>12381.5</v>
      </c>
      <c r="J78" s="54">
        <f t="shared" si="23"/>
        <v>3100.8999999999996</v>
      </c>
      <c r="K78" s="60"/>
      <c r="L78" s="52">
        <f t="shared" si="20"/>
        <v>64.971858949516886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s="15" customFormat="1" ht="31.5" x14ac:dyDescent="0.25">
      <c r="A79" s="39" t="s">
        <v>124</v>
      </c>
      <c r="B79" s="23" t="s">
        <v>57</v>
      </c>
      <c r="C79" s="39" t="s">
        <v>11</v>
      </c>
      <c r="D79" s="40" t="s">
        <v>147</v>
      </c>
      <c r="E79" s="41">
        <v>1664.1</v>
      </c>
      <c r="F79" s="41">
        <v>1180.9993300000001</v>
      </c>
      <c r="G79" s="41">
        <f t="shared" ref="G79:G88" si="24">E79-F79</f>
        <v>483.10066999999981</v>
      </c>
      <c r="H79" s="41">
        <f>SUM(H80:H81)</f>
        <v>0</v>
      </c>
      <c r="I79" s="41">
        <f>SUM(I80:I81)</f>
        <v>0</v>
      </c>
      <c r="J79" s="41">
        <f>SUM(J80:J81)</f>
        <v>0</v>
      </c>
      <c r="K79" s="43"/>
      <c r="L79" s="44">
        <f>F79/E79*100</f>
        <v>70.969252448771115</v>
      </c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s="27" customFormat="1" hidden="1" x14ac:dyDescent="0.25">
      <c r="A80" s="99"/>
      <c r="B80" s="100"/>
      <c r="C80" s="99"/>
      <c r="D80" s="101" t="s">
        <v>44</v>
      </c>
      <c r="E80" s="56"/>
      <c r="F80" s="56"/>
      <c r="G80" s="48">
        <f t="shared" si="24"/>
        <v>0</v>
      </c>
      <c r="H80" s="56"/>
      <c r="I80" s="56"/>
      <c r="J80" s="56">
        <f>E80-I80</f>
        <v>0</v>
      </c>
      <c r="K80" s="75"/>
      <c r="L80" s="102" t="e">
        <f t="shared" si="20"/>
        <v>#DIV/0!</v>
      </c>
    </row>
    <row r="81" spans="1:52" s="27" customFormat="1" hidden="1" x14ac:dyDescent="0.25">
      <c r="A81" s="99"/>
      <c r="B81" s="100"/>
      <c r="C81" s="99"/>
      <c r="D81" s="62" t="s">
        <v>47</v>
      </c>
      <c r="E81" s="56"/>
      <c r="F81" s="56"/>
      <c r="G81" s="48">
        <f t="shared" si="24"/>
        <v>0</v>
      </c>
      <c r="H81" s="56"/>
      <c r="I81" s="56"/>
      <c r="J81" s="56">
        <f>E81-I81</f>
        <v>0</v>
      </c>
      <c r="K81" s="75"/>
      <c r="L81" s="102" t="e">
        <f t="shared" si="20"/>
        <v>#DIV/0!</v>
      </c>
    </row>
    <row r="82" spans="1:52" s="18" customFormat="1" ht="47.25" x14ac:dyDescent="0.25">
      <c r="A82" s="39" t="s">
        <v>125</v>
      </c>
      <c r="B82" s="23" t="s">
        <v>58</v>
      </c>
      <c r="C82" s="39" t="s">
        <v>12</v>
      </c>
      <c r="D82" s="40" t="s">
        <v>148</v>
      </c>
      <c r="E82" s="41">
        <f>SUM(E83:E85)</f>
        <v>178843.23025999998</v>
      </c>
      <c r="F82" s="41">
        <f>SUM(F83:F85)</f>
        <v>104363.08923000001</v>
      </c>
      <c r="G82" s="41">
        <f>E82-F82</f>
        <v>74480.14102999997</v>
      </c>
      <c r="H82" s="41">
        <f>SUM(H83:H85)</f>
        <v>0</v>
      </c>
      <c r="I82" s="41">
        <f>SUM(I83:I85)</f>
        <v>223205.87</v>
      </c>
      <c r="J82" s="70">
        <f>E82-I82</f>
        <v>-44362.639740000013</v>
      </c>
      <c r="K82" s="43"/>
      <c r="L82" s="44">
        <f t="shared" si="20"/>
        <v>58.354509185658465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s="18" customFormat="1" ht="31.5" x14ac:dyDescent="0.25">
      <c r="A83" s="45" t="s">
        <v>37</v>
      </c>
      <c r="B83" s="87">
        <v>821</v>
      </c>
      <c r="C83" s="45" t="s">
        <v>37</v>
      </c>
      <c r="D83" s="72" t="s">
        <v>34</v>
      </c>
      <c r="E83" s="56">
        <v>1101.4000000000001</v>
      </c>
      <c r="F83" s="56">
        <v>176.816</v>
      </c>
      <c r="G83" s="48">
        <f t="shared" si="24"/>
        <v>924.58400000000006</v>
      </c>
      <c r="H83" s="56"/>
      <c r="I83" s="54">
        <v>688.9</v>
      </c>
      <c r="J83" s="56">
        <f>E83-I83</f>
        <v>412.50000000000011</v>
      </c>
      <c r="K83" s="60"/>
      <c r="L83" s="52">
        <f t="shared" si="20"/>
        <v>16.053749773016161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s="18" customFormat="1" ht="47.25" x14ac:dyDescent="0.25">
      <c r="A84" s="45" t="s">
        <v>38</v>
      </c>
      <c r="B84" s="87">
        <v>822</v>
      </c>
      <c r="C84" s="45" t="s">
        <v>38</v>
      </c>
      <c r="D84" s="72" t="s">
        <v>35</v>
      </c>
      <c r="E84" s="56">
        <v>143824.03026</v>
      </c>
      <c r="F84" s="56">
        <v>79207.94472</v>
      </c>
      <c r="G84" s="48">
        <f t="shared" si="24"/>
        <v>64616.08554</v>
      </c>
      <c r="H84" s="56"/>
      <c r="I84" s="54">
        <v>183806.87</v>
      </c>
      <c r="J84" s="56">
        <f t="shared" ref="J84:J88" si="25">E84-I84</f>
        <v>-39982.839739999996</v>
      </c>
      <c r="K84" s="60"/>
      <c r="L84" s="52">
        <f t="shared" si="20"/>
        <v>55.072816814276912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s="18" customFormat="1" ht="51" customHeight="1" x14ac:dyDescent="0.25">
      <c r="A85" s="45" t="s">
        <v>39</v>
      </c>
      <c r="B85" s="87">
        <v>823</v>
      </c>
      <c r="C85" s="45" t="s">
        <v>39</v>
      </c>
      <c r="D85" s="59" t="s">
        <v>36</v>
      </c>
      <c r="E85" s="56">
        <v>33917.800000000003</v>
      </c>
      <c r="F85" s="56">
        <v>24978.328509999999</v>
      </c>
      <c r="G85" s="48">
        <f t="shared" si="24"/>
        <v>8939.4714900000035</v>
      </c>
      <c r="H85" s="56"/>
      <c r="I85" s="54">
        <v>38710.1</v>
      </c>
      <c r="J85" s="56">
        <f t="shared" si="25"/>
        <v>-4792.2999999999956</v>
      </c>
      <c r="K85" s="60"/>
      <c r="L85" s="52">
        <f t="shared" si="20"/>
        <v>73.643716603081558</v>
      </c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s="15" customFormat="1" ht="47.25" hidden="1" x14ac:dyDescent="0.25">
      <c r="A86" s="39" t="s">
        <v>13</v>
      </c>
      <c r="B86" s="23" t="s">
        <v>53</v>
      </c>
      <c r="C86" s="39" t="s">
        <v>13</v>
      </c>
      <c r="D86" s="40" t="s">
        <v>14</v>
      </c>
      <c r="E86" s="41">
        <v>0</v>
      </c>
      <c r="F86" s="103">
        <v>0</v>
      </c>
      <c r="G86" s="103">
        <f t="shared" si="24"/>
        <v>0</v>
      </c>
      <c r="H86" s="103">
        <f t="shared" ref="H86:H88" si="26">F86</f>
        <v>0</v>
      </c>
      <c r="I86" s="103">
        <v>0</v>
      </c>
      <c r="J86" s="104">
        <f t="shared" si="25"/>
        <v>0</v>
      </c>
      <c r="K86" s="105"/>
      <c r="L86" s="52" t="e">
        <f t="shared" si="20"/>
        <v>#DIV/0!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s="15" customFormat="1" ht="47.25" x14ac:dyDescent="0.25">
      <c r="A87" s="39" t="s">
        <v>126</v>
      </c>
      <c r="B87" s="23" t="s">
        <v>59</v>
      </c>
      <c r="C87" s="39" t="s">
        <v>15</v>
      </c>
      <c r="D87" s="40" t="s">
        <v>149</v>
      </c>
      <c r="E87" s="41">
        <v>5400</v>
      </c>
      <c r="F87" s="103">
        <v>4644.0929999999998</v>
      </c>
      <c r="G87" s="41">
        <f t="shared" si="24"/>
        <v>755.90700000000015</v>
      </c>
      <c r="H87" s="103">
        <f t="shared" si="26"/>
        <v>4644.0929999999998</v>
      </c>
      <c r="I87" s="103">
        <v>6917.8</v>
      </c>
      <c r="J87" s="104">
        <f t="shared" si="25"/>
        <v>-1517.8000000000002</v>
      </c>
      <c r="K87" s="105"/>
      <c r="L87" s="44">
        <f t="shared" si="20"/>
        <v>86.001722222222227</v>
      </c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s="15" customFormat="1" ht="78.75" hidden="1" x14ac:dyDescent="0.25">
      <c r="A88" s="106" t="s">
        <v>89</v>
      </c>
      <c r="B88" s="23" t="s">
        <v>49</v>
      </c>
      <c r="C88" s="106" t="s">
        <v>89</v>
      </c>
      <c r="D88" s="40" t="s">
        <v>16</v>
      </c>
      <c r="E88" s="41"/>
      <c r="F88" s="107"/>
      <c r="G88" s="103">
        <f t="shared" si="24"/>
        <v>0</v>
      </c>
      <c r="H88" s="103">
        <f t="shared" si="26"/>
        <v>0</v>
      </c>
      <c r="I88" s="108"/>
      <c r="J88" s="107">
        <f t="shared" si="25"/>
        <v>0</v>
      </c>
      <c r="K88" s="109"/>
      <c r="L88" s="52" t="e">
        <f t="shared" si="20"/>
        <v>#DIV/0!</v>
      </c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s="15" customFormat="1" ht="47.25" x14ac:dyDescent="0.25">
      <c r="A89" s="39" t="s">
        <v>127</v>
      </c>
      <c r="B89" s="23" t="s">
        <v>177</v>
      </c>
      <c r="C89" s="39" t="s">
        <v>8</v>
      </c>
      <c r="D89" s="40" t="s">
        <v>150</v>
      </c>
      <c r="E89" s="41">
        <v>15254.1</v>
      </c>
      <c r="F89" s="103">
        <v>7716.5270700000001</v>
      </c>
      <c r="G89" s="41">
        <f t="shared" ref="G89:G105" si="27">E89-F89</f>
        <v>7537.5729300000003</v>
      </c>
      <c r="H89" s="103">
        <f t="shared" ref="H89:H92" si="28">F89</f>
        <v>7716.5270700000001</v>
      </c>
      <c r="I89" s="103">
        <v>6917.8</v>
      </c>
      <c r="J89" s="104">
        <f t="shared" ref="J89" si="29">E89-I89</f>
        <v>8336.2999999999993</v>
      </c>
      <c r="K89" s="105"/>
      <c r="L89" s="44">
        <f t="shared" ref="L89:L105" si="30">F89/E89*100</f>
        <v>50.586577182527982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s="15" customFormat="1" ht="47.25" x14ac:dyDescent="0.25">
      <c r="A90" s="39" t="s">
        <v>153</v>
      </c>
      <c r="B90" s="23"/>
      <c r="C90" s="39"/>
      <c r="D90" s="40" t="s">
        <v>154</v>
      </c>
      <c r="E90" s="41">
        <v>400</v>
      </c>
      <c r="F90" s="103">
        <v>0</v>
      </c>
      <c r="G90" s="41">
        <f t="shared" si="27"/>
        <v>400</v>
      </c>
      <c r="H90" s="103">
        <f t="shared" si="28"/>
        <v>0</v>
      </c>
      <c r="I90" s="103"/>
      <c r="J90" s="104"/>
      <c r="K90" s="105"/>
      <c r="L90" s="44">
        <f t="shared" si="30"/>
        <v>0</v>
      </c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s="15" customFormat="1" ht="63" x14ac:dyDescent="0.25">
      <c r="A91" s="39" t="s">
        <v>155</v>
      </c>
      <c r="B91" s="23"/>
      <c r="C91" s="39"/>
      <c r="D91" s="40" t="s">
        <v>156</v>
      </c>
      <c r="E91" s="41">
        <v>718.3</v>
      </c>
      <c r="F91" s="103">
        <v>128.5</v>
      </c>
      <c r="G91" s="41">
        <f t="shared" si="27"/>
        <v>589.79999999999995</v>
      </c>
      <c r="H91" s="103">
        <f t="shared" si="28"/>
        <v>128.5</v>
      </c>
      <c r="I91" s="103"/>
      <c r="J91" s="104"/>
      <c r="K91" s="105"/>
      <c r="L91" s="44">
        <f t="shared" si="30"/>
        <v>17.889461227899208</v>
      </c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s="15" customFormat="1" ht="47.25" x14ac:dyDescent="0.25">
      <c r="A92" s="39" t="s">
        <v>157</v>
      </c>
      <c r="B92" s="23"/>
      <c r="C92" s="39"/>
      <c r="D92" s="40" t="s">
        <v>158</v>
      </c>
      <c r="E92" s="41">
        <v>536.29999999999995</v>
      </c>
      <c r="F92" s="103">
        <v>506.04</v>
      </c>
      <c r="G92" s="41">
        <f t="shared" si="27"/>
        <v>30.259999999999934</v>
      </c>
      <c r="H92" s="103">
        <f t="shared" si="28"/>
        <v>506.04</v>
      </c>
      <c r="I92" s="103"/>
      <c r="J92" s="104"/>
      <c r="K92" s="105"/>
      <c r="L92" s="44">
        <f t="shared" si="30"/>
        <v>94.357635651687502</v>
      </c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s="15" customFormat="1" ht="78.75" x14ac:dyDescent="0.25">
      <c r="A93" s="39" t="s">
        <v>159</v>
      </c>
      <c r="B93" s="23"/>
      <c r="C93" s="39"/>
      <c r="D93" s="40" t="s">
        <v>166</v>
      </c>
      <c r="E93" s="41">
        <f>SUM(E94:E97)</f>
        <v>29590.1</v>
      </c>
      <c r="F93" s="103">
        <f>SUM(F94:F97)</f>
        <v>6412.5400000000009</v>
      </c>
      <c r="G93" s="41">
        <f t="shared" si="27"/>
        <v>23177.559999999998</v>
      </c>
      <c r="H93" s="103"/>
      <c r="I93" s="103"/>
      <c r="J93" s="104"/>
      <c r="K93" s="105"/>
      <c r="L93" s="44">
        <f t="shared" si="30"/>
        <v>21.671234635908636</v>
      </c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s="15" customFormat="1" ht="31.5" x14ac:dyDescent="0.25">
      <c r="A94" s="45" t="s">
        <v>37</v>
      </c>
      <c r="B94" s="23"/>
      <c r="C94" s="61"/>
      <c r="D94" s="110" t="s">
        <v>160</v>
      </c>
      <c r="E94" s="54">
        <v>865</v>
      </c>
      <c r="F94" s="111">
        <v>702.14</v>
      </c>
      <c r="G94" s="56">
        <f t="shared" si="27"/>
        <v>162.86000000000001</v>
      </c>
      <c r="H94" s="64"/>
      <c r="I94" s="64"/>
      <c r="J94" s="64"/>
      <c r="K94" s="64"/>
      <c r="L94" s="112">
        <f t="shared" si="30"/>
        <v>81.172254335260121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s="15" customFormat="1" ht="31.5" x14ac:dyDescent="0.25">
      <c r="A95" s="45" t="s">
        <v>38</v>
      </c>
      <c r="B95" s="23"/>
      <c r="C95" s="61"/>
      <c r="D95" s="110" t="s">
        <v>161</v>
      </c>
      <c r="E95" s="54">
        <v>22333.93</v>
      </c>
      <c r="F95" s="111">
        <v>3484.8</v>
      </c>
      <c r="G95" s="56">
        <f t="shared" si="27"/>
        <v>18849.13</v>
      </c>
      <c r="H95" s="64"/>
      <c r="I95" s="64"/>
      <c r="J95" s="113"/>
      <c r="K95" s="114"/>
      <c r="L95" s="112">
        <f t="shared" si="30"/>
        <v>15.603165228869258</v>
      </c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s="15" customFormat="1" ht="47.25" x14ac:dyDescent="0.25">
      <c r="A96" s="45" t="s">
        <v>39</v>
      </c>
      <c r="B96" s="23"/>
      <c r="C96" s="61"/>
      <c r="D96" s="110" t="s">
        <v>162</v>
      </c>
      <c r="E96" s="54">
        <v>3557.37</v>
      </c>
      <c r="F96" s="111">
        <v>487.2</v>
      </c>
      <c r="G96" s="56">
        <f t="shared" si="27"/>
        <v>3070.17</v>
      </c>
      <c r="H96" s="64"/>
      <c r="I96" s="64"/>
      <c r="J96" s="113"/>
      <c r="K96" s="114"/>
      <c r="L96" s="112">
        <f t="shared" si="30"/>
        <v>13.695511009537945</v>
      </c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s="15" customFormat="1" ht="31.5" x14ac:dyDescent="0.25">
      <c r="A97" s="45" t="s">
        <v>40</v>
      </c>
      <c r="B97" s="23"/>
      <c r="C97" s="61"/>
      <c r="D97" s="115" t="s">
        <v>163</v>
      </c>
      <c r="E97" s="54">
        <v>2833.8</v>
      </c>
      <c r="F97" s="111">
        <v>1738.4</v>
      </c>
      <c r="G97" s="56">
        <f t="shared" si="27"/>
        <v>1095.4000000000001</v>
      </c>
      <c r="H97" s="64"/>
      <c r="I97" s="64"/>
      <c r="J97" s="113"/>
      <c r="K97" s="114"/>
      <c r="L97" s="112">
        <f t="shared" si="30"/>
        <v>61.345190203966403</v>
      </c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s="15" customFormat="1" ht="82.5" customHeight="1" x14ac:dyDescent="0.25">
      <c r="A98" s="39" t="s">
        <v>164</v>
      </c>
      <c r="B98" s="116"/>
      <c r="C98" s="39"/>
      <c r="D98" s="40" t="s">
        <v>165</v>
      </c>
      <c r="E98" s="41">
        <f>SUM(E99:E105)</f>
        <v>37299.1</v>
      </c>
      <c r="F98" s="103">
        <f>SUM(F99:F105)</f>
        <v>4429.8</v>
      </c>
      <c r="G98" s="70">
        <f t="shared" si="27"/>
        <v>32869.299999999996</v>
      </c>
      <c r="H98" s="103"/>
      <c r="I98" s="103"/>
      <c r="J98" s="104"/>
      <c r="K98" s="105"/>
      <c r="L98" s="117">
        <f t="shared" si="30"/>
        <v>11.876425972744652</v>
      </c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s="15" customFormat="1" ht="30" x14ac:dyDescent="0.25">
      <c r="A99" s="45" t="s">
        <v>37</v>
      </c>
      <c r="B99" s="23"/>
      <c r="C99" s="61"/>
      <c r="D99" s="118" t="s">
        <v>169</v>
      </c>
      <c r="E99" s="54">
        <v>303</v>
      </c>
      <c r="F99" s="111">
        <v>232.4</v>
      </c>
      <c r="G99" s="56">
        <f t="shared" si="27"/>
        <v>70.599999999999994</v>
      </c>
      <c r="H99" s="64"/>
      <c r="I99" s="64"/>
      <c r="J99" s="113"/>
      <c r="K99" s="114"/>
      <c r="L99" s="125">
        <f t="shared" si="30"/>
        <v>76.699669966996694</v>
      </c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s="15" customFormat="1" ht="35.25" customHeight="1" x14ac:dyDescent="0.25">
      <c r="A100" s="45" t="s">
        <v>38</v>
      </c>
      <c r="B100" s="23"/>
      <c r="C100" s="61"/>
      <c r="D100" s="118" t="s">
        <v>170</v>
      </c>
      <c r="E100" s="54">
        <v>0</v>
      </c>
      <c r="F100" s="111">
        <v>0</v>
      </c>
      <c r="G100" s="56">
        <v>0</v>
      </c>
      <c r="H100" s="64"/>
      <c r="I100" s="64"/>
      <c r="J100" s="113"/>
      <c r="K100" s="114"/>
      <c r="L100" s="112">
        <v>0</v>
      </c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s="15" customFormat="1" ht="30" x14ac:dyDescent="0.25">
      <c r="A101" s="45" t="s">
        <v>39</v>
      </c>
      <c r="B101" s="23"/>
      <c r="C101" s="61"/>
      <c r="D101" s="118" t="s">
        <v>171</v>
      </c>
      <c r="E101" s="54">
        <v>6279.4</v>
      </c>
      <c r="F101" s="111">
        <v>3024.2</v>
      </c>
      <c r="G101" s="56">
        <f t="shared" si="27"/>
        <v>3255.2</v>
      </c>
      <c r="H101" s="64"/>
      <c r="I101" s="64"/>
      <c r="J101" s="113"/>
      <c r="K101" s="114"/>
      <c r="L101" s="112">
        <f t="shared" si="30"/>
        <v>48.160652291620224</v>
      </c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s="15" customFormat="1" ht="30" x14ac:dyDescent="0.25">
      <c r="A102" s="45" t="s">
        <v>40</v>
      </c>
      <c r="B102" s="23"/>
      <c r="C102" s="61"/>
      <c r="D102" s="118" t="s">
        <v>172</v>
      </c>
      <c r="E102" s="54">
        <v>21489</v>
      </c>
      <c r="F102" s="111">
        <v>60</v>
      </c>
      <c r="G102" s="56">
        <f t="shared" si="27"/>
        <v>21429</v>
      </c>
      <c r="H102" s="64"/>
      <c r="I102" s="64"/>
      <c r="J102" s="113"/>
      <c r="K102" s="114"/>
      <c r="L102" s="112">
        <f t="shared" si="30"/>
        <v>0.27921262041044254</v>
      </c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s="15" customFormat="1" ht="30" x14ac:dyDescent="0.25">
      <c r="A103" s="45" t="s">
        <v>41</v>
      </c>
      <c r="B103" s="23"/>
      <c r="C103" s="61"/>
      <c r="D103" s="118" t="s">
        <v>173</v>
      </c>
      <c r="E103" s="54">
        <v>4502</v>
      </c>
      <c r="F103" s="111">
        <v>1082.5999999999999</v>
      </c>
      <c r="G103" s="56">
        <f t="shared" si="27"/>
        <v>3419.4</v>
      </c>
      <c r="H103" s="64"/>
      <c r="I103" s="64"/>
      <c r="J103" s="113"/>
      <c r="K103" s="114"/>
      <c r="L103" s="112">
        <f t="shared" si="30"/>
        <v>24.047090182141268</v>
      </c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s="15" customFormat="1" ht="30" x14ac:dyDescent="0.25">
      <c r="A104" s="45" t="s">
        <v>167</v>
      </c>
      <c r="B104" s="23"/>
      <c r="C104" s="61"/>
      <c r="D104" s="118" t="s">
        <v>174</v>
      </c>
      <c r="E104" s="54">
        <v>1517.5</v>
      </c>
      <c r="F104" s="111">
        <v>0</v>
      </c>
      <c r="G104" s="56">
        <f t="shared" si="27"/>
        <v>1517.5</v>
      </c>
      <c r="H104" s="64"/>
      <c r="I104" s="64"/>
      <c r="J104" s="113"/>
      <c r="K104" s="114"/>
      <c r="L104" s="112">
        <f t="shared" si="30"/>
        <v>0</v>
      </c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s="15" customFormat="1" ht="30" x14ac:dyDescent="0.25">
      <c r="A105" s="45" t="s">
        <v>168</v>
      </c>
      <c r="B105" s="23"/>
      <c r="C105" s="61"/>
      <c r="D105" s="118" t="s">
        <v>175</v>
      </c>
      <c r="E105" s="54">
        <v>3208.2</v>
      </c>
      <c r="F105" s="111">
        <v>30.6</v>
      </c>
      <c r="G105" s="56">
        <f t="shared" si="27"/>
        <v>3177.6</v>
      </c>
      <c r="H105" s="64"/>
      <c r="I105" s="64"/>
      <c r="J105" s="113"/>
      <c r="K105" s="114"/>
      <c r="L105" s="112">
        <f t="shared" si="30"/>
        <v>0.95380587245184234</v>
      </c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s="15" customFormat="1" x14ac:dyDescent="0.25">
      <c r="A106" s="45"/>
      <c r="B106" s="23"/>
      <c r="C106" s="61"/>
      <c r="D106" s="118"/>
      <c r="E106" s="54"/>
      <c r="F106" s="111"/>
      <c r="G106" s="56"/>
      <c r="H106" s="64"/>
      <c r="I106" s="64"/>
      <c r="J106" s="113"/>
      <c r="K106" s="114"/>
      <c r="L106" s="112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x14ac:dyDescent="0.25">
      <c r="A107" s="119"/>
      <c r="B107" s="120"/>
      <c r="C107" s="119"/>
      <c r="D107" s="121" t="s">
        <v>117</v>
      </c>
      <c r="E107" s="122">
        <f>E6+E12+E37+E42+E54+E58+E73+E79+E82+E87+E89+E90+E91+E92+E93+E98</f>
        <v>1490320.3357500001</v>
      </c>
      <c r="F107" s="122">
        <f>F6+F12+F37+F42+F54+F58+F73+F79+F82+F87+F89+F90+F91+F92+F93+F98</f>
        <v>909734.9614400001</v>
      </c>
      <c r="G107" s="123">
        <f>G6+G12+G37+G42+G54+G58+G73+G79+G82+G87+G89+G90+G91+G92+G93+G98</f>
        <v>580585.3743100001</v>
      </c>
      <c r="H107" s="120"/>
      <c r="I107" s="120"/>
      <c r="J107" s="120"/>
      <c r="K107" s="120"/>
      <c r="L107" s="124">
        <f t="shared" si="20"/>
        <v>61.042914037818463</v>
      </c>
    </row>
    <row r="108" spans="1:52" x14ac:dyDescent="0.25">
      <c r="A108" s="19"/>
      <c r="C108" s="19"/>
      <c r="D108" s="31"/>
      <c r="E108" s="28"/>
      <c r="F108" s="35"/>
      <c r="G108" s="35"/>
      <c r="L108" s="34"/>
    </row>
    <row r="109" spans="1:52" x14ac:dyDescent="0.25">
      <c r="A109" s="32"/>
      <c r="C109" s="19"/>
      <c r="D109" s="20"/>
      <c r="E109" s="21"/>
    </row>
    <row r="110" spans="1:52" hidden="1" x14ac:dyDescent="0.25">
      <c r="A110" s="33" t="s">
        <v>152</v>
      </c>
      <c r="C110" s="19"/>
      <c r="D110" s="20"/>
      <c r="E110" s="21"/>
    </row>
    <row r="111" spans="1:52" s="2" customFormat="1" hidden="1" x14ac:dyDescent="0.25">
      <c r="C111" s="19"/>
      <c r="D111" s="20"/>
    </row>
    <row r="112" spans="1:52" s="2" customFormat="1" ht="36.75" hidden="1" customHeight="1" x14ac:dyDescent="0.25">
      <c r="A112" s="128" t="s">
        <v>132</v>
      </c>
      <c r="B112" s="128"/>
      <c r="C112" s="128"/>
      <c r="D112" s="128"/>
      <c r="E112" s="128"/>
      <c r="F112" s="128"/>
      <c r="G112" s="128"/>
      <c r="H112" s="128"/>
      <c r="I112" s="128"/>
      <c r="J112" s="128"/>
      <c r="K112" s="128"/>
      <c r="L112" s="128"/>
    </row>
    <row r="113" spans="1:12" s="2" customFormat="1" ht="50.25" hidden="1" customHeight="1" x14ac:dyDescent="0.25">
      <c r="A113" s="128" t="s">
        <v>151</v>
      </c>
      <c r="B113" s="128"/>
      <c r="C113" s="128"/>
      <c r="D113" s="128"/>
      <c r="E113" s="128"/>
      <c r="F113" s="128"/>
      <c r="G113" s="128"/>
      <c r="H113" s="128"/>
      <c r="I113" s="128"/>
      <c r="J113" s="128"/>
      <c r="K113" s="128"/>
      <c r="L113" s="128"/>
    </row>
    <row r="114" spans="1:12" s="2" customFormat="1" ht="60.75" customHeight="1" x14ac:dyDescent="0.25">
      <c r="A114" s="128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</row>
    <row r="115" spans="1:12" s="2" customFormat="1" x14ac:dyDescent="0.25">
      <c r="A115" s="129"/>
      <c r="B115" s="129"/>
      <c r="C115" s="129"/>
      <c r="D115" s="129"/>
      <c r="E115" s="129"/>
      <c r="F115" s="129"/>
      <c r="G115" s="129"/>
      <c r="H115" s="129"/>
      <c r="I115" s="129"/>
      <c r="J115" s="129"/>
      <c r="K115" s="129"/>
      <c r="L115" s="129"/>
    </row>
    <row r="116" spans="1:12" s="2" customFormat="1" x14ac:dyDescent="0.25">
      <c r="A116" s="19"/>
      <c r="C116" s="19"/>
      <c r="D116" s="20"/>
    </row>
    <row r="117" spans="1:12" s="2" customFormat="1" x14ac:dyDescent="0.25">
      <c r="A117" s="19"/>
      <c r="C117" s="19"/>
      <c r="D117" s="20"/>
    </row>
    <row r="118" spans="1:12" s="2" customFormat="1" x14ac:dyDescent="0.25">
      <c r="A118" s="19"/>
      <c r="C118" s="19"/>
      <c r="D118" s="20"/>
    </row>
    <row r="119" spans="1:12" s="2" customFormat="1" x14ac:dyDescent="0.25">
      <c r="A119" s="19"/>
      <c r="C119" s="19"/>
      <c r="D119" s="20"/>
    </row>
    <row r="120" spans="1:12" s="2" customFormat="1" x14ac:dyDescent="0.25">
      <c r="A120" s="19"/>
      <c r="C120" s="19"/>
      <c r="D120" s="20"/>
    </row>
    <row r="121" spans="1:12" s="2" customFormat="1" x14ac:dyDescent="0.25">
      <c r="A121" s="19"/>
      <c r="C121" s="19"/>
      <c r="D121" s="20"/>
    </row>
    <row r="122" spans="1:12" s="2" customFormat="1" x14ac:dyDescent="0.25">
      <c r="A122" s="19"/>
      <c r="C122" s="19"/>
      <c r="D122" s="20"/>
    </row>
    <row r="123" spans="1:12" s="2" customFormat="1" x14ac:dyDescent="0.25">
      <c r="A123" s="19"/>
      <c r="C123" s="19"/>
      <c r="D123" s="20"/>
    </row>
    <row r="124" spans="1:12" s="2" customFormat="1" x14ac:dyDescent="0.25">
      <c r="A124" s="19"/>
      <c r="C124" s="19"/>
      <c r="D124" s="20"/>
    </row>
    <row r="125" spans="1:12" s="2" customFormat="1" x14ac:dyDescent="0.25">
      <c r="A125" s="19"/>
      <c r="C125" s="19"/>
      <c r="D125" s="20"/>
    </row>
    <row r="126" spans="1:12" s="2" customFormat="1" x14ac:dyDescent="0.25">
      <c r="A126" s="19"/>
      <c r="C126" s="19"/>
      <c r="D126" s="20"/>
    </row>
    <row r="127" spans="1:12" s="2" customFormat="1" x14ac:dyDescent="0.25">
      <c r="A127" s="19"/>
      <c r="C127" s="19"/>
      <c r="D127" s="20"/>
    </row>
    <row r="128" spans="1:12" s="2" customFormat="1" x14ac:dyDescent="0.25">
      <c r="A128" s="19"/>
      <c r="C128" s="19"/>
      <c r="D128" s="22"/>
    </row>
    <row r="129" spans="1:4" s="2" customFormat="1" x14ac:dyDescent="0.25">
      <c r="A129" s="19"/>
      <c r="C129" s="19"/>
      <c r="D129" s="22"/>
    </row>
    <row r="130" spans="1:4" s="2" customFormat="1" x14ac:dyDescent="0.25">
      <c r="A130" s="19"/>
      <c r="C130" s="19"/>
      <c r="D130" s="22"/>
    </row>
    <row r="131" spans="1:4" s="2" customFormat="1" x14ac:dyDescent="0.25">
      <c r="A131" s="19"/>
      <c r="C131" s="19"/>
      <c r="D131" s="22"/>
    </row>
    <row r="132" spans="1:4" s="2" customFormat="1" x14ac:dyDescent="0.25">
      <c r="A132" s="1"/>
      <c r="C132" s="1"/>
      <c r="D132" s="22"/>
    </row>
    <row r="133" spans="1:4" s="2" customFormat="1" x14ac:dyDescent="0.25">
      <c r="A133" s="1"/>
      <c r="C133" s="1"/>
      <c r="D133" s="22"/>
    </row>
    <row r="134" spans="1:4" s="2" customFormat="1" x14ac:dyDescent="0.25">
      <c r="A134" s="1"/>
      <c r="C134" s="1"/>
      <c r="D134" s="22"/>
    </row>
    <row r="135" spans="1:4" s="2" customFormat="1" x14ac:dyDescent="0.25">
      <c r="A135" s="1"/>
      <c r="C135" s="1"/>
      <c r="D135" s="22"/>
    </row>
    <row r="136" spans="1:4" s="2" customFormat="1" x14ac:dyDescent="0.25">
      <c r="A136" s="1"/>
      <c r="C136" s="1"/>
      <c r="D136" s="22"/>
    </row>
    <row r="137" spans="1:4" s="2" customFormat="1" x14ac:dyDescent="0.25">
      <c r="A137" s="1"/>
      <c r="C137" s="1"/>
      <c r="D137" s="22"/>
    </row>
    <row r="138" spans="1:4" s="2" customFormat="1" x14ac:dyDescent="0.25">
      <c r="A138" s="1"/>
      <c r="C138" s="1"/>
      <c r="D138" s="22"/>
    </row>
    <row r="139" spans="1:4" s="2" customFormat="1" x14ac:dyDescent="0.25">
      <c r="A139" s="1"/>
      <c r="C139" s="1"/>
      <c r="D139" s="22"/>
    </row>
    <row r="140" spans="1:4" s="2" customFormat="1" x14ac:dyDescent="0.25">
      <c r="A140" s="1"/>
      <c r="C140" s="1"/>
      <c r="D140" s="22"/>
    </row>
  </sheetData>
  <mergeCells count="6">
    <mergeCell ref="A1:L1"/>
    <mergeCell ref="A2:L2"/>
    <mergeCell ref="A113:L113"/>
    <mergeCell ref="A114:L114"/>
    <mergeCell ref="A115:L115"/>
    <mergeCell ref="A112:L112"/>
  </mergeCells>
  <pageMargins left="0.98425196850393704" right="0.19685039370078741" top="0.39370078740157483" bottom="0.39370078740157483" header="0.51181102362204722" footer="0.51181102362204722"/>
  <pageSetup paperSize="9" scale="70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Исп. МП за 9 ме 2017 года</vt:lpstr>
      <vt:lpstr>'Исп. МП за 9 ме 2017 года'!Заголовки_для_печати</vt:lpstr>
      <vt:lpstr>'Исп. МП за 9 ме 2017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obadina</cp:lastModifiedBy>
  <cp:lastPrinted>2017-11-01T07:50:14Z</cp:lastPrinted>
  <dcterms:created xsi:type="dcterms:W3CDTF">2015-01-26T09:14:22Z</dcterms:created>
  <dcterms:modified xsi:type="dcterms:W3CDTF">2017-11-01T07:52:43Z</dcterms:modified>
</cp:coreProperties>
</file>