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75" yWindow="-255" windowWidth="19440" windowHeight="12090" activeTab="3"/>
  </bookViews>
  <sheets>
    <sheet name="Январь - март 2023" sheetId="2" r:id="rId1"/>
    <sheet name="Январь - июнь 2023" sheetId="3" r:id="rId2"/>
    <sheet name="Январь - сентябрь 2023" sheetId="1" r:id="rId3"/>
    <sheet name="Январь - декабрь 2023" sheetId="4" r:id="rId4"/>
  </sheets>
  <definedNames>
    <definedName name="_xlnm.Print_Titles" localSheetId="3">'Январь - декабрь 2023'!$4:$5</definedName>
    <definedName name="_xlnm.Print_Area" localSheetId="1">'Январь - июнь 2023'!$A$1:$G$50</definedName>
    <definedName name="_xlnm.Print_Area" localSheetId="0">'Январь - март 2023'!$A$1:$G$50</definedName>
    <definedName name="_xlnm.Print_Area" localSheetId="2">'Январь - сентябрь 2023'!$A$1:$G$50</definedName>
  </definedNames>
  <calcPr calcId="145621"/>
</workbook>
</file>

<file path=xl/calcChain.xml><?xml version="1.0" encoding="utf-8"?>
<calcChain xmlns="http://schemas.openxmlformats.org/spreadsheetml/2006/main">
  <c r="F26" i="4" l="1"/>
  <c r="E26" i="4"/>
  <c r="F27" i="4"/>
  <c r="E27" i="4"/>
  <c r="E44" i="4"/>
  <c r="F44" i="4"/>
  <c r="F23" i="4"/>
  <c r="F19" i="4"/>
  <c r="F18" i="4"/>
  <c r="F12" i="4"/>
  <c r="E12" i="4"/>
  <c r="F11" i="4"/>
  <c r="E11" i="4"/>
  <c r="F9" i="4"/>
  <c r="E9" i="4"/>
  <c r="F8" i="4"/>
  <c r="E8" i="4"/>
  <c r="D13" i="4"/>
  <c r="D10" i="4"/>
  <c r="D7" i="4" s="1"/>
  <c r="C7" i="1" l="1"/>
  <c r="F23" i="1" l="1"/>
  <c r="D30" i="1"/>
  <c r="D13" i="1"/>
  <c r="D7" i="1" s="1"/>
  <c r="D10" i="1"/>
  <c r="C7" i="3" l="1"/>
  <c r="F23" i="3" l="1"/>
  <c r="F15" i="3"/>
  <c r="D30" i="3"/>
  <c r="D13" i="3"/>
  <c r="D10" i="3"/>
  <c r="D7" i="3"/>
  <c r="F19" i="2" l="1"/>
  <c r="D13" i="2"/>
  <c r="D7" i="2" s="1"/>
  <c r="D10" i="2"/>
  <c r="F59" i="4" l="1"/>
  <c r="F58" i="4"/>
  <c r="F57" i="4"/>
  <c r="F56" i="4"/>
  <c r="F55" i="4"/>
  <c r="F53" i="4"/>
  <c r="F52" i="4"/>
  <c r="F45" i="4"/>
  <c r="E45" i="4"/>
  <c r="F43" i="4"/>
  <c r="E43" i="4"/>
  <c r="D42" i="4"/>
  <c r="C42" i="4"/>
  <c r="F38" i="4"/>
  <c r="E38" i="4"/>
  <c r="F37" i="4"/>
  <c r="E37" i="4"/>
  <c r="F36" i="4"/>
  <c r="F35" i="4"/>
  <c r="E35" i="4"/>
  <c r="F34" i="4"/>
  <c r="E34" i="4"/>
  <c r="F33" i="4"/>
  <c r="E33" i="4"/>
  <c r="F32" i="4"/>
  <c r="E32" i="4"/>
  <c r="C31" i="4"/>
  <c r="E31" i="4" s="1"/>
  <c r="F30" i="4"/>
  <c r="E30" i="4"/>
  <c r="F29" i="4"/>
  <c r="E29" i="4"/>
  <c r="F25" i="4"/>
  <c r="E25" i="4"/>
  <c r="E23" i="4"/>
  <c r="F22" i="4"/>
  <c r="E22" i="4"/>
  <c r="F21" i="4"/>
  <c r="E21" i="4"/>
  <c r="E19" i="4"/>
  <c r="E18" i="4"/>
  <c r="F17" i="4"/>
  <c r="E17" i="4"/>
  <c r="F15" i="4"/>
  <c r="E15" i="4"/>
  <c r="C13" i="4"/>
  <c r="C10" i="4"/>
  <c r="E10" i="4" l="1"/>
  <c r="F10" i="4"/>
  <c r="E13" i="4"/>
  <c r="F13" i="4"/>
  <c r="F7" i="4"/>
  <c r="E36" i="4"/>
  <c r="E7" i="4"/>
  <c r="F31" i="4"/>
  <c r="F58" i="3"/>
  <c r="F57" i="3"/>
  <c r="F56" i="3"/>
  <c r="F55" i="3"/>
  <c r="F54" i="3"/>
  <c r="F52" i="3"/>
  <c r="F51" i="3"/>
  <c r="F44" i="3"/>
  <c r="E44" i="3"/>
  <c r="F43" i="3"/>
  <c r="E43" i="3"/>
  <c r="F42" i="3"/>
  <c r="E42" i="3"/>
  <c r="D41" i="3"/>
  <c r="C41" i="3"/>
  <c r="F37" i="3"/>
  <c r="E37" i="3"/>
  <c r="F36" i="3"/>
  <c r="E36" i="3"/>
  <c r="E35" i="3"/>
  <c r="F34" i="3"/>
  <c r="E34" i="3"/>
  <c r="F33" i="3"/>
  <c r="E33" i="3"/>
  <c r="F32" i="3"/>
  <c r="E32" i="3"/>
  <c r="F31" i="3"/>
  <c r="E31" i="3"/>
  <c r="C30" i="3"/>
  <c r="F30" i="3" s="1"/>
  <c r="F29" i="3"/>
  <c r="E29" i="3"/>
  <c r="F28" i="3"/>
  <c r="E28" i="3"/>
  <c r="F26" i="3"/>
  <c r="E26" i="3"/>
  <c r="F25" i="3"/>
  <c r="E25" i="3"/>
  <c r="E23" i="3"/>
  <c r="F22" i="3"/>
  <c r="E22" i="3"/>
  <c r="F21" i="3"/>
  <c r="E21" i="3"/>
  <c r="F19" i="3"/>
  <c r="E19" i="3"/>
  <c r="F18" i="3"/>
  <c r="E18" i="3"/>
  <c r="F17" i="3"/>
  <c r="E17" i="3"/>
  <c r="E15" i="3"/>
  <c r="C13" i="3"/>
  <c r="F12" i="3"/>
  <c r="E12" i="3"/>
  <c r="F11" i="3"/>
  <c r="E11" i="3"/>
  <c r="C10" i="3"/>
  <c r="F9" i="3"/>
  <c r="E9" i="3"/>
  <c r="F8" i="3"/>
  <c r="E8" i="3"/>
  <c r="F58" i="2"/>
  <c r="F57" i="2"/>
  <c r="F56" i="2"/>
  <c r="F55" i="2"/>
  <c r="F54" i="2"/>
  <c r="F52" i="2"/>
  <c r="F51" i="2"/>
  <c r="F44" i="2"/>
  <c r="E44" i="2"/>
  <c r="F43" i="2"/>
  <c r="E43" i="2"/>
  <c r="F42" i="2"/>
  <c r="E42" i="2"/>
  <c r="D41" i="2"/>
  <c r="C41" i="2"/>
  <c r="F37" i="2"/>
  <c r="E37" i="2"/>
  <c r="F36" i="2"/>
  <c r="E36" i="2"/>
  <c r="D35" i="2"/>
  <c r="E35" i="2" s="1"/>
  <c r="F34" i="2"/>
  <c r="E34" i="2"/>
  <c r="F33" i="2"/>
  <c r="E33" i="2"/>
  <c r="F32" i="2"/>
  <c r="E32" i="2"/>
  <c r="F31" i="2"/>
  <c r="E31" i="2"/>
  <c r="C30" i="2"/>
  <c r="F30" i="2" s="1"/>
  <c r="F29" i="2"/>
  <c r="E29" i="2"/>
  <c r="F28" i="2"/>
  <c r="E28" i="2"/>
  <c r="F26" i="2"/>
  <c r="E26" i="2"/>
  <c r="F25" i="2"/>
  <c r="E25" i="2"/>
  <c r="F23" i="2"/>
  <c r="E23" i="2"/>
  <c r="F22" i="2"/>
  <c r="E22" i="2"/>
  <c r="F21" i="2"/>
  <c r="E21" i="2"/>
  <c r="E19" i="2"/>
  <c r="F18" i="2"/>
  <c r="E18" i="2"/>
  <c r="F17" i="2"/>
  <c r="E17" i="2"/>
  <c r="F15" i="2"/>
  <c r="E15" i="2"/>
  <c r="C13" i="2"/>
  <c r="E13" i="2" s="1"/>
  <c r="F12" i="2"/>
  <c r="E12" i="2"/>
  <c r="F11" i="2"/>
  <c r="E11" i="2"/>
  <c r="C10" i="2"/>
  <c r="C7" i="2" s="1"/>
  <c r="E7" i="2" s="1"/>
  <c r="F9" i="2"/>
  <c r="E9" i="2"/>
  <c r="F8" i="2"/>
  <c r="E8" i="2"/>
  <c r="E7" i="3" l="1"/>
  <c r="E13" i="3"/>
  <c r="E10" i="3"/>
  <c r="F7" i="3"/>
  <c r="F10" i="3"/>
  <c r="F13" i="3"/>
  <c r="E30" i="3"/>
  <c r="F35" i="3"/>
  <c r="E10" i="2"/>
  <c r="F7" i="2"/>
  <c r="F10" i="2"/>
  <c r="F13" i="2"/>
  <c r="E30" i="2"/>
  <c r="F35" i="2"/>
  <c r="F43" i="1"/>
  <c r="E43" i="1"/>
  <c r="E44" i="1"/>
  <c r="E42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28" i="1"/>
  <c r="E26" i="1"/>
  <c r="E25" i="1"/>
  <c r="E23" i="1"/>
  <c r="E22" i="1"/>
  <c r="E21" i="1"/>
  <c r="F21" i="1"/>
  <c r="F19" i="1"/>
  <c r="F18" i="1"/>
  <c r="F17" i="1"/>
  <c r="E19" i="1"/>
  <c r="E18" i="1"/>
  <c r="E17" i="1"/>
  <c r="E15" i="1"/>
  <c r="F15" i="1"/>
  <c r="F12" i="1"/>
  <c r="E11" i="1"/>
  <c r="E8" i="1"/>
  <c r="E9" i="1"/>
  <c r="E12" i="1"/>
  <c r="F11" i="1" l="1"/>
  <c r="F9" i="1"/>
  <c r="F8" i="1"/>
  <c r="C10" i="1"/>
  <c r="C13" i="1"/>
  <c r="E13" i="1"/>
  <c r="E10" i="1" l="1"/>
  <c r="F10" i="1"/>
  <c r="F13" i="1"/>
  <c r="F7" i="1" l="1"/>
  <c r="E7" i="1"/>
  <c r="F57" i="1"/>
  <c r="F22" i="1"/>
  <c r="F51" i="1" l="1"/>
  <c r="F52" i="1"/>
  <c r="F58" i="1" l="1"/>
  <c r="F28" i="1" l="1"/>
  <c r="F44" i="1" l="1"/>
  <c r="F25" i="1" l="1"/>
  <c r="F26" i="1"/>
  <c r="F55" i="1" l="1"/>
  <c r="F56" i="1"/>
  <c r="F54" i="1"/>
  <c r="F42" i="1"/>
  <c r="C41" i="1"/>
  <c r="D41" i="1"/>
  <c r="C30" i="1"/>
</calcChain>
</file>

<file path=xl/sharedStrings.xml><?xml version="1.0" encoding="utf-8"?>
<sst xmlns="http://schemas.openxmlformats.org/spreadsheetml/2006/main" count="498" uniqueCount="119">
  <si>
    <t xml:space="preserve">Показатели </t>
  </si>
  <si>
    <t>Единица измерения</t>
  </si>
  <si>
    <t>1. Демография</t>
  </si>
  <si>
    <t>человек</t>
  </si>
  <si>
    <t xml:space="preserve">человек 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</si>
  <si>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</si>
  <si>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</si>
  <si>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</si>
  <si>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</si>
  <si>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</si>
  <si>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</si>
  <si>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</si>
  <si>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</si>
  <si>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</si>
  <si>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</si>
  <si>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</si>
  <si>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</si>
  <si>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</si>
  <si>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</si>
  <si>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</si>
  <si>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</si>
  <si>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</si>
  <si>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</si>
  <si>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</si>
  <si>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</si>
  <si>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</si>
  <si>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</si>
  <si>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</si>
  <si>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</si>
  <si>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</si>
  <si>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</si>
  <si>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</si>
  <si>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</si>
  <si>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</si>
  <si>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…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</si>
  <si>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</si>
  <si>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</si>
  <si>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</si>
  <si>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</si>
  <si>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</si>
  <si>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</si>
  <si>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</si>
  <si>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</si>
  <si>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</si>
  <si>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</si>
  <si>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r>
      <t>Количество родившихся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</si>
  <si>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умерших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</si>
  <si>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прибывших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</si>
  <si>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выбывших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</si>
  <si>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</si>
  <si>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</si>
  <si>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</si>
  <si>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</si>
  <si>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</si>
  <si>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</si>
  <si>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</si>
  <si>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</si>
  <si>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t xml:space="preserve">Учтённых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предпринимателе. </t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</si>
  <si>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</si>
  <si>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</si>
  <si>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</si>
  <si>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</si>
  <si>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</si>
  <si>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</si>
  <si>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Среднесписочная численность работников организаций  - всего</t>
    </r>
    <r>
      <rPr>
        <vertAlign val="superscript"/>
        <sz val="10"/>
        <rFont val="Times New Roman"/>
        <family val="1"/>
        <charset val="204"/>
      </rPr>
      <t>1</t>
    </r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</si>
  <si>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</si>
  <si>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</si>
  <si>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</si>
  <si>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</si>
  <si>
    <t>Показатели социально-экономического положения муниципального образования</t>
  </si>
  <si>
    <t>Значение показателя январь-сентябрь 2022 г.</t>
  </si>
  <si>
    <t xml:space="preserve"> +/-</t>
  </si>
  <si>
    <t>К аналогичному периоду прошлого года</t>
  </si>
  <si>
    <r>
      <t>Естественный прирост (убыль (-))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                              </t>
    </r>
  </si>
  <si>
    <r>
      <t>Миграционный прирост (убыль (-))</t>
    </r>
    <r>
      <rPr>
        <vertAlign val="superscript"/>
        <sz val="10"/>
        <rFont val="Times New Roman"/>
        <family val="1"/>
        <charset val="204"/>
      </rPr>
      <t>1</t>
    </r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</si>
  <si>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предпринимательства).</t>
    </r>
  </si>
  <si>
    <r>
      <t>Объем отгруженных товаров собственного производства, выполненных работ и услуг собственными силасми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</si>
  <si>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</si>
  <si>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а также с изменением круга респондентов.</t>
  </si>
  <si>
    <r>
      <t>Количество индивидуальных предпринимателей - по состоянию на 01 октября</t>
    </r>
    <r>
      <rPr>
        <vertAlign val="superscript"/>
        <sz val="10"/>
        <rFont val="Times New Roman"/>
        <family val="1"/>
        <charset val="204"/>
      </rPr>
      <t>1</t>
    </r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</si>
  <si>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Увеличение связано сростом выручки.</t>
  </si>
  <si>
    <t>Численность населения</t>
  </si>
  <si>
    <t>7. Труд и заработная плата</t>
  </si>
  <si>
    <r>
      <t>Просроченная задолженность по заработной плате</t>
    </r>
    <r>
      <rPr>
        <vertAlign val="superscript"/>
        <sz val="10"/>
        <rFont val="Times New Roman"/>
        <family val="1"/>
        <charset val="204"/>
      </rPr>
      <t>1</t>
    </r>
  </si>
  <si>
    <t>Значение показателя январь-март 2022 г.</t>
  </si>
  <si>
    <t>Значение показателя январь-июнь 2022 г.</t>
  </si>
  <si>
    <t>Значение показателя январь-декабрь 2022 г.</t>
  </si>
  <si>
    <r>
      <t>Объем отгруженных товаров собственного производства, выполненных работ и услуг собственными силами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</si>
  <si>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t>Печенгский муниципальный округ за январь - март 2023 года</t>
  </si>
  <si>
    <t>Значение показателя январь-март 2023 г.</t>
  </si>
  <si>
    <t>Показатель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статистики. Показатель за 2022 год без учета итогов Всероссийской переписи населения - 2020.</t>
  </si>
  <si>
    <r>
      <t>Количество индивидуальных предпринимателей - по состоянию на 01 апреля</t>
    </r>
    <r>
      <rPr>
        <vertAlign val="superscript"/>
        <sz val="10"/>
        <rFont val="Times New Roman"/>
        <family val="1"/>
        <charset val="204"/>
      </rPr>
      <t>1</t>
    </r>
  </si>
  <si>
    <t>Ппоказатель приведен по состоянию на 01.04.2023 и на 01.04.2022 года соответственно</t>
  </si>
  <si>
    <t xml:space="preserve"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</t>
  </si>
  <si>
    <t>Печенгский муниципальный округ за январь - июнь 2023 года</t>
  </si>
  <si>
    <t>Значение показателя январь-июнь 2023 г.</t>
  </si>
  <si>
    <t>Ппоказатель приведен по состоянию на 01.07.2023 и на 01.07.2022 года соответственно</t>
  </si>
  <si>
    <t>Динамика показателя связан с активизацией(сокращением) деловой активности, а также с изменением круга респондентов.</t>
  </si>
  <si>
    <t>Печенгский муниципальный округ за январь - сентябрь 2023 года</t>
  </si>
  <si>
    <t>Значение показателя январь-сентябрь 2023 г.</t>
  </si>
  <si>
    <t>Увеличение (снижение) обусловлено плановым ведением производственной деятельности, и (или) неритмичным закрытием актов выполненных работ, и (или) изменением объема заказов.</t>
  </si>
  <si>
    <t>Ппоказатель приведен по состоянию на 01.10.2023 и на 01.10.2022 года соответственно</t>
  </si>
  <si>
    <t>В настоящее время данные Мурманскстатом не опубликованы.</t>
  </si>
  <si>
    <t>Значение показателя январь-декабрь 2023 г.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</si>
  <si>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Мурманскстата</t>
    </r>
  </si>
  <si>
    <t>Динамика показателя связана с активизацией(сокращением) деловой активности, а также с изменением круга респондентов.</t>
  </si>
  <si>
    <t>Ввод в эксплуатацию жилья</t>
  </si>
  <si>
    <r>
      <t>м</t>
    </r>
    <r>
      <rPr>
        <vertAlign val="superscript"/>
        <sz val="12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общей площади жилых помещений</t>
    </r>
  </si>
  <si>
    <t>Учтённые в Статистическом регистре Росстата. Данные получены на основе сведений о государственной регистрации, предоставляемых регистрирующими (налоговыми) органами из Единого государственного реестра юридических лиц.</t>
  </si>
  <si>
    <t>Количество организаций - субъектов МСП - по состоянию на 10 января</t>
  </si>
  <si>
    <t>По данным Единого реестра субъектом малого и среднего предпринимательства.</t>
  </si>
  <si>
    <t>Количество индивидуальных предпринимателей - субъектов МСП - по состоянию на 10 января</t>
  </si>
  <si>
    <r>
      <t>Численность населения в трудоспособном возрасте</t>
    </r>
    <r>
      <rPr>
        <vertAlign val="superscript"/>
        <sz val="10"/>
        <color rgb="FFFF0000"/>
        <rFont val="Times New Roman"/>
        <family val="1"/>
        <charset val="204"/>
      </rPr>
      <t>1</t>
    </r>
  </si>
  <si>
    <t>Показатель за 2022 год с учетом итогов Всероссийской переписи населения - 2020 года.</t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</si>
  <si>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1,3</t>
    </r>
  </si>
  <si>
    <t xml:space="preserve"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 </t>
  </si>
  <si>
    <r>
      <t>4</t>
    </r>
    <r>
      <rPr>
        <sz val="10"/>
        <rFont val="Times New Roman"/>
        <family val="1"/>
        <charset val="204"/>
      </rPr>
      <t>По оперативным первичным статистическим данным.</t>
    </r>
  </si>
  <si>
    <r>
      <t>Печенгский муниципальный округ за январь - декабрь 2023 года</t>
    </r>
    <r>
      <rPr>
        <b/>
        <vertAlign val="superscript"/>
        <sz val="12"/>
        <rFont val="Times New Roman"/>
        <family val="1"/>
        <charset val="204"/>
      </rPr>
      <t>4</t>
    </r>
  </si>
  <si>
    <t xml:space="preserve"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Увеличение связано сростом выручки.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</si>
</sst>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1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5" zoomScaleNormal="115" workbookViewId="0">
      <pane ySplit="5" topLeftCell="A21" activePane="bottomLeft" state="frozen"/>
      <selection pane="bottomLeft" activeCell="C7" sqref="C7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8" t="s">
        <v>69</v>
      </c>
      <c r="B1" s="68"/>
      <c r="C1" s="68"/>
      <c r="D1" s="68"/>
      <c r="E1" s="68"/>
      <c r="F1" s="68"/>
      <c r="G1" s="68"/>
    </row>
    <row r="2" spans="1:7" ht="15.75" customHeight="1" x14ac:dyDescent="0.25">
      <c r="A2" s="68" t="s">
        <v>88</v>
      </c>
      <c r="B2" s="68"/>
      <c r="C2" s="68"/>
      <c r="D2" s="68"/>
      <c r="E2" s="68"/>
      <c r="F2" s="68"/>
      <c r="G2" s="68"/>
    </row>
    <row r="4" spans="1:7" ht="39" customHeight="1" x14ac:dyDescent="0.25">
      <c r="A4" s="69" t="s">
        <v>0</v>
      </c>
      <c r="B4" s="69" t="s">
        <v>1</v>
      </c>
      <c r="C4" s="69" t="s">
        <v>89</v>
      </c>
      <c r="D4" s="69" t="s">
        <v>84</v>
      </c>
      <c r="E4" s="70" t="s">
        <v>72</v>
      </c>
      <c r="F4" s="70"/>
      <c r="G4" s="69" t="s">
        <v>33</v>
      </c>
    </row>
    <row r="5" spans="1:7" x14ac:dyDescent="0.25">
      <c r="A5" s="69"/>
      <c r="B5" s="69"/>
      <c r="C5" s="69"/>
      <c r="D5" s="69"/>
      <c r="E5" s="33" t="s">
        <v>71</v>
      </c>
      <c r="F5" s="33" t="s">
        <v>21</v>
      </c>
      <c r="G5" s="69"/>
    </row>
    <row r="6" spans="1:7" x14ac:dyDescent="0.25">
      <c r="A6" s="72" t="s">
        <v>2</v>
      </c>
      <c r="B6" s="73"/>
      <c r="C6" s="73"/>
      <c r="D6" s="73"/>
      <c r="E6" s="73"/>
      <c r="F6" s="73"/>
      <c r="G6" s="74"/>
    </row>
    <row r="7" spans="1:7" s="23" customFormat="1" ht="78.75" x14ac:dyDescent="0.25">
      <c r="A7" s="9" t="s">
        <v>81</v>
      </c>
      <c r="B7" s="10" t="s">
        <v>3</v>
      </c>
      <c r="C7" s="37">
        <f>30591+C10+C13</f>
        <v>30335</v>
      </c>
      <c r="D7" s="37">
        <f>35344+D10+D13</f>
        <v>35100</v>
      </c>
      <c r="E7" s="37">
        <f>C7-D7</f>
        <v>-4765</v>
      </c>
      <c r="F7" s="36">
        <f t="shared" ref="F7:F13" si="0">C7/D7*100</f>
        <v>86.424501424501415</v>
      </c>
      <c r="G7" s="28" t="s">
        <v>90</v>
      </c>
    </row>
    <row r="8" spans="1:7" s="23" customFormat="1" ht="15.75" x14ac:dyDescent="0.25">
      <c r="A8" s="9" t="s">
        <v>45</v>
      </c>
      <c r="B8" s="10" t="s">
        <v>4</v>
      </c>
      <c r="C8" s="37">
        <v>61</v>
      </c>
      <c r="D8" s="37">
        <v>78</v>
      </c>
      <c r="E8" s="35">
        <f t="shared" ref="E8:E13" si="1">C8-D8</f>
        <v>-17</v>
      </c>
      <c r="F8" s="36">
        <f t="shared" si="0"/>
        <v>78.205128205128204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105</v>
      </c>
      <c r="D9" s="37">
        <v>129</v>
      </c>
      <c r="E9" s="35">
        <f t="shared" si="1"/>
        <v>-24</v>
      </c>
      <c r="F9" s="36">
        <f t="shared" si="0"/>
        <v>81.395348837209298</v>
      </c>
      <c r="G9" s="10"/>
    </row>
    <row r="10" spans="1:7" s="23" customFormat="1" ht="15.75" x14ac:dyDescent="0.25">
      <c r="A10" s="9" t="s">
        <v>73</v>
      </c>
      <c r="B10" s="10" t="s">
        <v>4</v>
      </c>
      <c r="C10" s="37">
        <f>C8-C9</f>
        <v>-44</v>
      </c>
      <c r="D10" s="37">
        <f>D8-D9</f>
        <v>-51</v>
      </c>
      <c r="E10" s="35">
        <f t="shared" si="1"/>
        <v>7</v>
      </c>
      <c r="F10" s="36">
        <f t="shared" si="0"/>
        <v>86.274509803921575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152</v>
      </c>
      <c r="D11" s="37">
        <v>217</v>
      </c>
      <c r="E11" s="35">
        <f>C11-D11</f>
        <v>-65</v>
      </c>
      <c r="F11" s="36">
        <f t="shared" si="0"/>
        <v>70.046082949308754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364</v>
      </c>
      <c r="D12" s="37">
        <v>410</v>
      </c>
      <c r="E12" s="35">
        <f t="shared" si="1"/>
        <v>-46</v>
      </c>
      <c r="F12" s="36">
        <f t="shared" si="0"/>
        <v>88.780487804878049</v>
      </c>
      <c r="G12" s="10"/>
    </row>
    <row r="13" spans="1:7" s="23" customFormat="1" ht="15.75" x14ac:dyDescent="0.25">
      <c r="A13" s="9" t="s">
        <v>74</v>
      </c>
      <c r="B13" s="10" t="s">
        <v>4</v>
      </c>
      <c r="C13" s="37">
        <f>C11-C12</f>
        <v>-212</v>
      </c>
      <c r="D13" s="37">
        <f>D11-D12</f>
        <v>-193</v>
      </c>
      <c r="E13" s="35">
        <f t="shared" si="1"/>
        <v>-19</v>
      </c>
      <c r="F13" s="36">
        <f t="shared" si="0"/>
        <v>109.84455958549222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76</v>
      </c>
      <c r="B15" s="10" t="s">
        <v>6</v>
      </c>
      <c r="C15" s="39">
        <v>16027</v>
      </c>
      <c r="D15" s="39">
        <v>17240.400000000001</v>
      </c>
      <c r="E15" s="36">
        <f>C15-D15</f>
        <v>-1213.4000000000015</v>
      </c>
      <c r="F15" s="36">
        <f>C15/D15*100</f>
        <v>92.961880234797334</v>
      </c>
      <c r="G15" s="16"/>
    </row>
    <row r="16" spans="1:7" s="23" customFormat="1" ht="66.75" x14ac:dyDescent="0.25">
      <c r="A16" s="9" t="s">
        <v>58</v>
      </c>
      <c r="B16" s="10" t="s">
        <v>6</v>
      </c>
      <c r="C16" s="34" t="s">
        <v>55</v>
      </c>
      <c r="D16" s="34" t="s">
        <v>55</v>
      </c>
      <c r="E16" s="34"/>
      <c r="F16" s="36">
        <v>95.7</v>
      </c>
      <c r="G16" s="29"/>
    </row>
    <row r="17" spans="1:7" s="23" customFormat="1" ht="54" customHeight="1" x14ac:dyDescent="0.25">
      <c r="A17" s="9" t="s">
        <v>53</v>
      </c>
      <c r="B17" s="10" t="s">
        <v>6</v>
      </c>
      <c r="C17" s="39">
        <v>898.5</v>
      </c>
      <c r="D17" s="39">
        <v>857.6</v>
      </c>
      <c r="E17" s="36">
        <f t="shared" ref="E17:E23" si="2">C17-D17</f>
        <v>40.899999999999977</v>
      </c>
      <c r="F17" s="36">
        <f t="shared" ref="F17:F18" si="3">C17/D17*100</f>
        <v>104.76912313432835</v>
      </c>
      <c r="G17" s="15"/>
    </row>
    <row r="18" spans="1:7" s="23" customFormat="1" ht="84" customHeight="1" x14ac:dyDescent="0.25">
      <c r="A18" s="9" t="s">
        <v>54</v>
      </c>
      <c r="B18" s="10" t="s">
        <v>7</v>
      </c>
      <c r="C18" s="39">
        <v>815.2</v>
      </c>
      <c r="D18" s="39">
        <v>1532.2</v>
      </c>
      <c r="E18" s="36">
        <f t="shared" si="2"/>
        <v>-717</v>
      </c>
      <c r="F18" s="36">
        <f t="shared" si="3"/>
        <v>53.204542487925856</v>
      </c>
      <c r="G18" s="15"/>
    </row>
    <row r="19" spans="1:7" s="23" customFormat="1" ht="85.5" customHeight="1" x14ac:dyDescent="0.25">
      <c r="A19" s="9" t="s">
        <v>77</v>
      </c>
      <c r="B19" s="10" t="s">
        <v>7</v>
      </c>
      <c r="C19" s="39">
        <v>62.3</v>
      </c>
      <c r="D19" s="39">
        <v>67.900000000000006</v>
      </c>
      <c r="E19" s="36">
        <f t="shared" si="2"/>
        <v>-5.6000000000000085</v>
      </c>
      <c r="F19" s="36">
        <f>C19/D19*100-0.1</f>
        <v>91.652577319587621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33.75" x14ac:dyDescent="0.25">
      <c r="A21" s="9" t="s">
        <v>50</v>
      </c>
      <c r="B21" s="10" t="s">
        <v>7</v>
      </c>
      <c r="C21" s="12">
        <v>1226.4000000000001</v>
      </c>
      <c r="D21" s="12">
        <v>1037.3</v>
      </c>
      <c r="E21" s="36">
        <f t="shared" si="2"/>
        <v>189.10000000000014</v>
      </c>
      <c r="F21" s="8">
        <f>C21/D21*100</f>
        <v>118.23002024486648</v>
      </c>
      <c r="G21" s="28" t="s">
        <v>78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242.2</v>
      </c>
      <c r="D22" s="12">
        <v>235.4</v>
      </c>
      <c r="E22" s="36">
        <f t="shared" si="2"/>
        <v>6.7999999999999829</v>
      </c>
      <c r="F22" s="8">
        <f t="shared" ref="F22:F37" si="4">C22/D22*100</f>
        <v>102.88870008496176</v>
      </c>
      <c r="G22" s="28" t="s">
        <v>78</v>
      </c>
    </row>
    <row r="23" spans="1:7" s="23" customFormat="1" ht="34.5" customHeight="1" x14ac:dyDescent="0.25">
      <c r="A23" s="9" t="s">
        <v>52</v>
      </c>
      <c r="B23" s="10" t="s">
        <v>7</v>
      </c>
      <c r="C23" s="12">
        <v>114.2</v>
      </c>
      <c r="D23" s="12">
        <v>93.9</v>
      </c>
      <c r="E23" s="36">
        <f t="shared" si="2"/>
        <v>20.299999999999997</v>
      </c>
      <c r="F23" s="8">
        <f t="shared" si="4"/>
        <v>121.61874334398294</v>
      </c>
      <c r="G23" s="28" t="s">
        <v>78</v>
      </c>
    </row>
    <row r="24" spans="1:7" ht="15.75" customHeight="1" x14ac:dyDescent="0.25">
      <c r="A24" s="75" t="s">
        <v>36</v>
      </c>
      <c r="B24" s="76"/>
      <c r="C24" s="76"/>
      <c r="D24" s="76"/>
      <c r="E24" s="76"/>
      <c r="F24" s="76"/>
      <c r="G24" s="77"/>
    </row>
    <row r="25" spans="1:7" s="23" customFormat="1" ht="70.5" customHeight="1" x14ac:dyDescent="0.25">
      <c r="A25" s="30" t="s">
        <v>91</v>
      </c>
      <c r="B25" s="10" t="s">
        <v>3</v>
      </c>
      <c r="C25" s="12">
        <v>662</v>
      </c>
      <c r="D25" s="12">
        <v>596</v>
      </c>
      <c r="E25" s="12">
        <f>C25-D25</f>
        <v>66</v>
      </c>
      <c r="F25" s="8">
        <f t="shared" si="4"/>
        <v>111.07382550335569</v>
      </c>
      <c r="G25" s="28" t="s">
        <v>57</v>
      </c>
    </row>
    <row r="26" spans="1:7" s="23" customFormat="1" ht="42" customHeight="1" x14ac:dyDescent="0.25">
      <c r="A26" s="9" t="s">
        <v>59</v>
      </c>
      <c r="B26" s="10" t="s">
        <v>9</v>
      </c>
      <c r="C26" s="12">
        <v>298</v>
      </c>
      <c r="D26" s="12">
        <v>296</v>
      </c>
      <c r="E26" s="12">
        <f>C26-D26</f>
        <v>2</v>
      </c>
      <c r="F26" s="8">
        <f t="shared" si="4"/>
        <v>100.67567567567568</v>
      </c>
      <c r="G26" s="28" t="s">
        <v>92</v>
      </c>
    </row>
    <row r="27" spans="1:7" s="23" customFormat="1" x14ac:dyDescent="0.25">
      <c r="A27" s="75" t="s">
        <v>10</v>
      </c>
      <c r="B27" s="76"/>
      <c r="C27" s="76"/>
      <c r="D27" s="76"/>
      <c r="E27" s="76"/>
      <c r="F27" s="76"/>
      <c r="G27" s="77"/>
    </row>
    <row r="28" spans="1:7" s="23" customFormat="1" ht="58.5" customHeight="1" x14ac:dyDescent="0.25">
      <c r="A28" s="9" t="s">
        <v>61</v>
      </c>
      <c r="B28" s="10" t="s">
        <v>7</v>
      </c>
      <c r="C28" s="8">
        <v>896.6</v>
      </c>
      <c r="D28" s="8">
        <v>785.9</v>
      </c>
      <c r="E28" s="12">
        <f>C28-D28</f>
        <v>110.70000000000005</v>
      </c>
      <c r="F28" s="8">
        <f t="shared" si="4"/>
        <v>114.08576154727066</v>
      </c>
      <c r="G28" s="28" t="s">
        <v>60</v>
      </c>
    </row>
    <row r="29" spans="1:7" s="23" customFormat="1" ht="25.5" hidden="1" x14ac:dyDescent="0.25">
      <c r="A29" s="9" t="s">
        <v>11</v>
      </c>
      <c r="B29" s="10"/>
      <c r="C29" s="10"/>
      <c r="D29" s="10"/>
      <c r="E29" s="12">
        <f t="shared" ref="E29:E37" si="5">C29-D29</f>
        <v>0</v>
      </c>
      <c r="F29" s="8" t="e">
        <f t="shared" si="4"/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10">
        <f>SUM(C32:C34)</f>
        <v>0</v>
      </c>
      <c r="D30" s="10">
        <v>2346.4</v>
      </c>
      <c r="E30" s="12">
        <f t="shared" si="5"/>
        <v>-2346.4</v>
      </c>
      <c r="F30" s="8">
        <f t="shared" si="4"/>
        <v>0</v>
      </c>
      <c r="G30" s="11"/>
    </row>
    <row r="31" spans="1:7" s="23" customFormat="1" hidden="1" x14ac:dyDescent="0.25">
      <c r="A31" s="9" t="s">
        <v>13</v>
      </c>
      <c r="B31" s="10"/>
      <c r="C31" s="10"/>
      <c r="D31" s="10"/>
      <c r="E31" s="12">
        <f t="shared" si="5"/>
        <v>0</v>
      </c>
      <c r="F31" s="8" t="e">
        <f t="shared" si="4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10"/>
      <c r="D32" s="10">
        <v>61.6</v>
      </c>
      <c r="E32" s="12">
        <f t="shared" si="5"/>
        <v>-61.6</v>
      </c>
      <c r="F32" s="8">
        <f t="shared" si="4"/>
        <v>0</v>
      </c>
      <c r="G32" s="11"/>
    </row>
    <row r="33" spans="1:7" s="23" customFormat="1" hidden="1" x14ac:dyDescent="0.25">
      <c r="A33" s="9" t="s">
        <v>15</v>
      </c>
      <c r="B33" s="10" t="s">
        <v>7</v>
      </c>
      <c r="C33" s="10"/>
      <c r="D33" s="10">
        <v>37.700000000000003</v>
      </c>
      <c r="E33" s="12">
        <f t="shared" si="5"/>
        <v>-37.700000000000003</v>
      </c>
      <c r="F33" s="8">
        <f t="shared" si="4"/>
        <v>0</v>
      </c>
      <c r="G33" s="11"/>
    </row>
    <row r="34" spans="1:7" s="23" customFormat="1" hidden="1" x14ac:dyDescent="0.25">
      <c r="A34" s="9" t="s">
        <v>16</v>
      </c>
      <c r="B34" s="10" t="s">
        <v>7</v>
      </c>
      <c r="C34" s="10"/>
      <c r="D34" s="10">
        <v>78.2</v>
      </c>
      <c r="E34" s="12">
        <f t="shared" si="5"/>
        <v>-78.2</v>
      </c>
      <c r="F34" s="8">
        <f t="shared" si="4"/>
        <v>0</v>
      </c>
      <c r="G34" s="11"/>
    </row>
    <row r="35" spans="1:7" s="23" customFormat="1" hidden="1" x14ac:dyDescent="0.25">
      <c r="A35" s="9" t="s">
        <v>17</v>
      </c>
      <c r="B35" s="10" t="s">
        <v>7</v>
      </c>
      <c r="C35" s="15"/>
      <c r="D35" s="15">
        <f>D28-D30</f>
        <v>-1560.5</v>
      </c>
      <c r="E35" s="12">
        <f t="shared" si="5"/>
        <v>1560.5</v>
      </c>
      <c r="F35" s="8">
        <f t="shared" si="4"/>
        <v>0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8">
        <v>204.7</v>
      </c>
      <c r="D36" s="8" t="s">
        <v>34</v>
      </c>
      <c r="E36" s="12" t="e">
        <f t="shared" si="5"/>
        <v>#VALUE!</v>
      </c>
      <c r="F36" s="8" t="e">
        <f t="shared" si="4"/>
        <v>#VALUE!</v>
      </c>
      <c r="G36" s="10"/>
    </row>
    <row r="37" spans="1:7" s="23" customFormat="1" ht="80.25" customHeight="1" x14ac:dyDescent="0.25">
      <c r="A37" s="21" t="s">
        <v>67</v>
      </c>
      <c r="B37" s="10" t="s">
        <v>7</v>
      </c>
      <c r="C37" s="8">
        <v>1360.5</v>
      </c>
      <c r="D37" s="8">
        <v>2772</v>
      </c>
      <c r="E37" s="12">
        <f t="shared" si="5"/>
        <v>-1411.5</v>
      </c>
      <c r="F37" s="8">
        <f t="shared" si="4"/>
        <v>49.080086580086579</v>
      </c>
      <c r="G37" s="28" t="s">
        <v>93</v>
      </c>
    </row>
    <row r="38" spans="1:7" s="23" customFormat="1" x14ac:dyDescent="0.25">
      <c r="A38" s="75" t="s">
        <v>82</v>
      </c>
      <c r="B38" s="76"/>
      <c r="C38" s="76"/>
      <c r="D38" s="76"/>
      <c r="E38" s="76"/>
      <c r="F38" s="76"/>
      <c r="G38" s="77"/>
    </row>
    <row r="39" spans="1:7" s="26" customFormat="1" ht="48" hidden="1" customHeight="1" x14ac:dyDescent="0.25">
      <c r="A39" s="24" t="s">
        <v>62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68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64</v>
      </c>
      <c r="B42" s="10" t="s">
        <v>19</v>
      </c>
      <c r="C42" s="52">
        <v>10.173999999999999</v>
      </c>
      <c r="D42" s="52">
        <v>10.247</v>
      </c>
      <c r="E42" s="34">
        <f t="shared" ref="E42:E44" si="6">C42-D42</f>
        <v>-7.3000000000000398E-2</v>
      </c>
      <c r="F42" s="36">
        <f t="shared" ref="F42:F44" si="7">C42/D42*100</f>
        <v>99.28759636966916</v>
      </c>
      <c r="G42" s="78" t="s">
        <v>63</v>
      </c>
    </row>
    <row r="43" spans="1:7" s="23" customFormat="1" ht="33.75" customHeight="1" x14ac:dyDescent="0.25">
      <c r="A43" s="9" t="s">
        <v>65</v>
      </c>
      <c r="B43" s="10" t="s">
        <v>22</v>
      </c>
      <c r="C43" s="39">
        <v>86293.9</v>
      </c>
      <c r="D43" s="39">
        <v>94142.1</v>
      </c>
      <c r="E43" s="34">
        <f t="shared" si="6"/>
        <v>-7848.2000000000116</v>
      </c>
      <c r="F43" s="36">
        <f t="shared" si="7"/>
        <v>91.663453439003362</v>
      </c>
      <c r="G43" s="79"/>
    </row>
    <row r="44" spans="1:7" s="23" customFormat="1" ht="33.75" customHeight="1" x14ac:dyDescent="0.25">
      <c r="A44" s="9" t="s">
        <v>83</v>
      </c>
      <c r="B44" s="10" t="s">
        <v>22</v>
      </c>
      <c r="C44" s="36">
        <v>0</v>
      </c>
      <c r="D44" s="36">
        <v>0</v>
      </c>
      <c r="E44" s="36">
        <f t="shared" si="6"/>
        <v>0</v>
      </c>
      <c r="F44" s="53" t="e">
        <f t="shared" si="7"/>
        <v>#DIV/0!</v>
      </c>
      <c r="G44" s="49"/>
    </row>
    <row r="45" spans="1:7" s="23" customFormat="1" hidden="1" x14ac:dyDescent="0.25">
      <c r="A45" s="75" t="s">
        <v>23</v>
      </c>
      <c r="B45" s="76"/>
      <c r="C45" s="76"/>
      <c r="D45" s="76"/>
      <c r="E45" s="76"/>
      <c r="F45" s="76"/>
      <c r="G45" s="77"/>
    </row>
    <row r="46" spans="1:7" s="26" customFormat="1" ht="41.25" hidden="1" x14ac:dyDescent="0.25">
      <c r="A46" s="24" t="s">
        <v>66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8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/>
      <c r="E52" s="12"/>
      <c r="F52" s="8" t="e">
        <f t="shared" si="8"/>
        <v>#DIV/0!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/>
      <c r="E54" s="12"/>
      <c r="F54" s="8" t="e">
        <f t="shared" ref="F54:F58" si="9">C54/D54*100</f>
        <v>#DIV/0!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/>
      <c r="E55" s="12"/>
      <c r="F55" s="8" t="e">
        <f t="shared" si="9"/>
        <v>#DIV/0!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/>
      <c r="E57" s="12"/>
      <c r="F57" s="8" t="e">
        <f t="shared" si="9"/>
        <v>#DIV/0!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/>
      <c r="E58" s="12"/>
      <c r="F58" s="8" t="e">
        <f t="shared" si="9"/>
        <v>#DIV/0!</v>
      </c>
      <c r="G58" s="11"/>
    </row>
    <row r="59" spans="1:7" ht="11.25" customHeight="1" x14ac:dyDescent="0.25">
      <c r="A59" s="3"/>
      <c r="B59" s="3"/>
      <c r="C59" s="3"/>
      <c r="D59" s="3"/>
      <c r="E59" s="3"/>
      <c r="F59" s="3"/>
      <c r="G59" s="3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80" t="s">
        <v>44</v>
      </c>
      <c r="B61" s="80"/>
      <c r="C61" s="80"/>
      <c r="D61" s="80"/>
      <c r="E61" s="80"/>
      <c r="F61" s="80"/>
      <c r="G61" s="80"/>
    </row>
    <row r="62" spans="1:7" ht="18.75" hidden="1" customHeight="1" x14ac:dyDescent="0.25">
      <c r="A62" s="80" t="s">
        <v>43</v>
      </c>
      <c r="B62" s="80"/>
      <c r="C62" s="80"/>
      <c r="D62" s="80"/>
      <c r="E62" s="80"/>
      <c r="F62" s="80"/>
      <c r="G62" s="80"/>
    </row>
    <row r="63" spans="1:7" ht="52.5" hidden="1" customHeight="1" x14ac:dyDescent="0.25">
      <c r="A63" s="81" t="s">
        <v>37</v>
      </c>
      <c r="B63" s="81"/>
      <c r="C63" s="81"/>
      <c r="D63" s="81"/>
      <c r="E63" s="81"/>
      <c r="F63" s="81"/>
      <c r="G63" s="81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82" t="s">
        <v>49</v>
      </c>
      <c r="B66" s="82"/>
      <c r="C66" s="82"/>
      <c r="D66" s="6"/>
      <c r="E66" s="6"/>
      <c r="F66" s="6"/>
      <c r="G66" s="6"/>
    </row>
    <row r="67" spans="1:7" ht="33.75" customHeight="1" x14ac:dyDescent="0.25">
      <c r="A67" s="83" t="s">
        <v>56</v>
      </c>
      <c r="B67" s="83"/>
      <c r="C67" s="83"/>
      <c r="D67" s="83"/>
      <c r="E67" s="83"/>
      <c r="F67" s="83"/>
      <c r="G67" s="83"/>
    </row>
    <row r="68" spans="1:7" ht="18.75" customHeight="1" x14ac:dyDescent="0.25">
      <c r="A68" s="71" t="s">
        <v>75</v>
      </c>
      <c r="B68" s="71"/>
      <c r="C68" s="71"/>
      <c r="D68" s="71"/>
      <c r="E68" s="71"/>
      <c r="F68" s="71"/>
      <c r="G68" s="71"/>
    </row>
  </sheetData>
  <mergeCells count="20">
    <mergeCell ref="A68:G68"/>
    <mergeCell ref="A6:G6"/>
    <mergeCell ref="A24:G24"/>
    <mergeCell ref="A27:G27"/>
    <mergeCell ref="A38:G38"/>
    <mergeCell ref="G42:G43"/>
    <mergeCell ref="A45:G45"/>
    <mergeCell ref="A61:G61"/>
    <mergeCell ref="A62:G62"/>
    <mergeCell ref="A63:G63"/>
    <mergeCell ref="A66:C66"/>
    <mergeCell ref="A67:G67"/>
    <mergeCell ref="A1:G1"/>
    <mergeCell ref="A2:G2"/>
    <mergeCell ref="A4:A5"/>
    <mergeCell ref="B4:B5"/>
    <mergeCell ref="C4:C5"/>
    <mergeCell ref="D4:D5"/>
    <mergeCell ref="E4:F4"/>
    <mergeCell ref="G4:G5"/>
  </mergeCells>
  <pageMargins left="0.39370078740157483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115" zoomScaleNormal="115" workbookViewId="0">
      <pane ySplit="5" topLeftCell="A18" activePane="bottomLeft" state="frozen"/>
      <selection pane="bottomLeft" activeCell="G21" sqref="G21:G23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8" t="s">
        <v>69</v>
      </c>
      <c r="B1" s="68"/>
      <c r="C1" s="68"/>
      <c r="D1" s="68"/>
      <c r="E1" s="68"/>
      <c r="F1" s="68"/>
      <c r="G1" s="68"/>
    </row>
    <row r="2" spans="1:7" ht="15.75" customHeight="1" x14ac:dyDescent="0.25">
      <c r="A2" s="68" t="s">
        <v>94</v>
      </c>
      <c r="B2" s="68"/>
      <c r="C2" s="68"/>
      <c r="D2" s="68"/>
      <c r="E2" s="68"/>
      <c r="F2" s="68"/>
      <c r="G2" s="68"/>
    </row>
    <row r="4" spans="1:7" ht="39" customHeight="1" x14ac:dyDescent="0.25">
      <c r="A4" s="69" t="s">
        <v>0</v>
      </c>
      <c r="B4" s="69" t="s">
        <v>1</v>
      </c>
      <c r="C4" s="69" t="s">
        <v>95</v>
      </c>
      <c r="D4" s="69" t="s">
        <v>85</v>
      </c>
      <c r="E4" s="70" t="s">
        <v>72</v>
      </c>
      <c r="F4" s="70"/>
      <c r="G4" s="69" t="s">
        <v>33</v>
      </c>
    </row>
    <row r="5" spans="1:7" x14ac:dyDescent="0.25">
      <c r="A5" s="69"/>
      <c r="B5" s="69"/>
      <c r="C5" s="69"/>
      <c r="D5" s="69"/>
      <c r="E5" s="33" t="s">
        <v>71</v>
      </c>
      <c r="F5" s="33" t="s">
        <v>21</v>
      </c>
      <c r="G5" s="69"/>
    </row>
    <row r="6" spans="1:7" x14ac:dyDescent="0.25">
      <c r="A6" s="72" t="s">
        <v>2</v>
      </c>
      <c r="B6" s="73"/>
      <c r="C6" s="73"/>
      <c r="D6" s="73"/>
      <c r="E6" s="73"/>
      <c r="F6" s="73"/>
      <c r="G6" s="74"/>
    </row>
    <row r="7" spans="1:7" s="23" customFormat="1" ht="78.75" x14ac:dyDescent="0.25">
      <c r="A7" s="9" t="s">
        <v>81</v>
      </c>
      <c r="B7" s="10" t="s">
        <v>3</v>
      </c>
      <c r="C7" s="37">
        <f>30591+C10+C13</f>
        <v>30194</v>
      </c>
      <c r="D7" s="37">
        <f>35344+D10+D13</f>
        <v>34871</v>
      </c>
      <c r="E7" s="37">
        <f>C7-D7</f>
        <v>-4677</v>
      </c>
      <c r="F7" s="36">
        <f t="shared" ref="F7:F13" si="0">C7/D7*100</f>
        <v>86.587708984543028</v>
      </c>
      <c r="G7" s="28" t="s">
        <v>90</v>
      </c>
    </row>
    <row r="8" spans="1:7" s="23" customFormat="1" ht="15.75" x14ac:dyDescent="0.25">
      <c r="A8" s="9" t="s">
        <v>45</v>
      </c>
      <c r="B8" s="10" t="s">
        <v>4</v>
      </c>
      <c r="C8" s="37">
        <v>141</v>
      </c>
      <c r="D8" s="37">
        <v>153</v>
      </c>
      <c r="E8" s="34">
        <f t="shared" ref="E8:E13" si="1">C8-D8</f>
        <v>-12</v>
      </c>
      <c r="F8" s="36">
        <f t="shared" si="0"/>
        <v>92.156862745098039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37">
        <v>205</v>
      </c>
      <c r="D9" s="37">
        <v>191</v>
      </c>
      <c r="E9" s="34">
        <f t="shared" si="1"/>
        <v>14</v>
      </c>
      <c r="F9" s="36">
        <f t="shared" si="0"/>
        <v>107.32984293193716</v>
      </c>
      <c r="G9" s="10"/>
    </row>
    <row r="10" spans="1:7" s="23" customFormat="1" ht="15.75" x14ac:dyDescent="0.25">
      <c r="A10" s="9" t="s">
        <v>73</v>
      </c>
      <c r="B10" s="10" t="s">
        <v>4</v>
      </c>
      <c r="C10" s="37">
        <f>C8-C9</f>
        <v>-64</v>
      </c>
      <c r="D10" s="37">
        <f>D8-D9</f>
        <v>-38</v>
      </c>
      <c r="E10" s="34">
        <f t="shared" si="1"/>
        <v>-26</v>
      </c>
      <c r="F10" s="36">
        <f t="shared" si="0"/>
        <v>168.42105263157893</v>
      </c>
      <c r="G10" s="11"/>
    </row>
    <row r="11" spans="1:7" s="23" customFormat="1" ht="15.75" x14ac:dyDescent="0.25">
      <c r="A11" s="9" t="s">
        <v>47</v>
      </c>
      <c r="B11" s="10" t="s">
        <v>4</v>
      </c>
      <c r="C11" s="37">
        <v>429</v>
      </c>
      <c r="D11" s="37">
        <v>489</v>
      </c>
      <c r="E11" s="34">
        <f>C11-D11</f>
        <v>-60</v>
      </c>
      <c r="F11" s="36">
        <f t="shared" si="0"/>
        <v>87.730061349693258</v>
      </c>
      <c r="G11" s="10"/>
    </row>
    <row r="12" spans="1:7" s="23" customFormat="1" ht="15.75" x14ac:dyDescent="0.25">
      <c r="A12" s="9" t="s">
        <v>48</v>
      </c>
      <c r="B12" s="10" t="s">
        <v>4</v>
      </c>
      <c r="C12" s="37">
        <v>762</v>
      </c>
      <c r="D12" s="37">
        <v>924</v>
      </c>
      <c r="E12" s="34">
        <f t="shared" si="1"/>
        <v>-162</v>
      </c>
      <c r="F12" s="36">
        <f t="shared" si="0"/>
        <v>82.467532467532465</v>
      </c>
      <c r="G12" s="10"/>
    </row>
    <row r="13" spans="1:7" s="23" customFormat="1" ht="15.75" x14ac:dyDescent="0.25">
      <c r="A13" s="9" t="s">
        <v>74</v>
      </c>
      <c r="B13" s="10" t="s">
        <v>4</v>
      </c>
      <c r="C13" s="37">
        <f>C11-C12</f>
        <v>-333</v>
      </c>
      <c r="D13" s="37">
        <f>D11-D12</f>
        <v>-435</v>
      </c>
      <c r="E13" s="34">
        <f t="shared" si="1"/>
        <v>102</v>
      </c>
      <c r="F13" s="36">
        <f t="shared" si="0"/>
        <v>76.551724137931032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76</v>
      </c>
      <c r="B15" s="10" t="s">
        <v>6</v>
      </c>
      <c r="C15" s="39">
        <v>29140.9</v>
      </c>
      <c r="D15" s="39">
        <v>31483.599999999999</v>
      </c>
      <c r="E15" s="36">
        <f>C15-D15</f>
        <v>-2342.6999999999971</v>
      </c>
      <c r="F15" s="36">
        <f>C15/D15*100-0.1</f>
        <v>92.45898308960858</v>
      </c>
      <c r="G15" s="16"/>
    </row>
    <row r="16" spans="1:7" s="23" customFormat="1" ht="66.75" x14ac:dyDescent="0.25">
      <c r="A16" s="9" t="s">
        <v>58</v>
      </c>
      <c r="B16" s="10" t="s">
        <v>6</v>
      </c>
      <c r="C16" s="34" t="s">
        <v>55</v>
      </c>
      <c r="D16" s="34" t="s">
        <v>55</v>
      </c>
      <c r="E16" s="34"/>
      <c r="F16" s="36">
        <v>83</v>
      </c>
      <c r="G16" s="29"/>
    </row>
    <row r="17" spans="1:7" s="23" customFormat="1" ht="54" customHeight="1" x14ac:dyDescent="0.25">
      <c r="A17" s="9" t="s">
        <v>53</v>
      </c>
      <c r="B17" s="10" t="s">
        <v>6</v>
      </c>
      <c r="C17" s="39">
        <v>1800.1</v>
      </c>
      <c r="D17" s="39">
        <v>1741.6</v>
      </c>
      <c r="E17" s="36">
        <f t="shared" ref="E17:E23" si="2">C17-D17</f>
        <v>58.5</v>
      </c>
      <c r="F17" s="36">
        <f t="shared" ref="F17:F19" si="3">C17/D17*100</f>
        <v>103.35898024804777</v>
      </c>
      <c r="G17" s="15"/>
    </row>
    <row r="18" spans="1:7" s="23" customFormat="1" ht="84" customHeight="1" x14ac:dyDescent="0.25">
      <c r="A18" s="9" t="s">
        <v>54</v>
      </c>
      <c r="B18" s="10" t="s">
        <v>7</v>
      </c>
      <c r="C18" s="39">
        <v>1421</v>
      </c>
      <c r="D18" s="39">
        <v>2404.8000000000002</v>
      </c>
      <c r="E18" s="36">
        <f t="shared" si="2"/>
        <v>-983.80000000000018</v>
      </c>
      <c r="F18" s="36">
        <f t="shared" si="3"/>
        <v>59.090153027278767</v>
      </c>
      <c r="G18" s="15"/>
    </row>
    <row r="19" spans="1:7" s="23" customFormat="1" ht="85.5" customHeight="1" x14ac:dyDescent="0.25">
      <c r="A19" s="9" t="s">
        <v>77</v>
      </c>
      <c r="B19" s="10" t="s">
        <v>7</v>
      </c>
      <c r="C19" s="39">
        <v>162.69999999999999</v>
      </c>
      <c r="D19" s="39">
        <v>232.1</v>
      </c>
      <c r="E19" s="36">
        <f t="shared" si="2"/>
        <v>-69.400000000000006</v>
      </c>
      <c r="F19" s="36">
        <f t="shared" si="3"/>
        <v>70.099095217578622</v>
      </c>
      <c r="G19" s="29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15.75" x14ac:dyDescent="0.25">
      <c r="A21" s="9" t="s">
        <v>50</v>
      </c>
      <c r="B21" s="10" t="s">
        <v>7</v>
      </c>
      <c r="C21" s="12">
        <v>2467</v>
      </c>
      <c r="D21" s="12">
        <v>2110.6999999999998</v>
      </c>
      <c r="E21" s="36">
        <f t="shared" si="2"/>
        <v>356.30000000000018</v>
      </c>
      <c r="F21" s="8">
        <f>C21/D21*100</f>
        <v>116.88065570663761</v>
      </c>
      <c r="G21" s="78" t="s">
        <v>97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445.8</v>
      </c>
      <c r="D22" s="12">
        <v>478</v>
      </c>
      <c r="E22" s="36">
        <f t="shared" si="2"/>
        <v>-32.199999999999989</v>
      </c>
      <c r="F22" s="8">
        <f t="shared" ref="F22:F37" si="4">C22/D22*100</f>
        <v>93.263598326359826</v>
      </c>
      <c r="G22" s="79"/>
    </row>
    <row r="23" spans="1:7" s="23" customFormat="1" ht="30.75" customHeight="1" x14ac:dyDescent="0.25">
      <c r="A23" s="9" t="s">
        <v>52</v>
      </c>
      <c r="B23" s="10" t="s">
        <v>7</v>
      </c>
      <c r="C23" s="12">
        <v>225.5</v>
      </c>
      <c r="D23" s="12">
        <v>191.2</v>
      </c>
      <c r="E23" s="36">
        <f t="shared" si="2"/>
        <v>34.300000000000011</v>
      </c>
      <c r="F23" s="8">
        <f>C23/D23*100+0.1</f>
        <v>118.03933054393306</v>
      </c>
      <c r="G23" s="84"/>
    </row>
    <row r="24" spans="1:7" ht="15.75" customHeight="1" x14ac:dyDescent="0.25">
      <c r="A24" s="75" t="s">
        <v>36</v>
      </c>
      <c r="B24" s="76"/>
      <c r="C24" s="76"/>
      <c r="D24" s="76"/>
      <c r="E24" s="76"/>
      <c r="F24" s="76"/>
      <c r="G24" s="77"/>
    </row>
    <row r="25" spans="1:7" s="23" customFormat="1" ht="70.5" customHeight="1" x14ac:dyDescent="0.25">
      <c r="A25" s="30" t="s">
        <v>79</v>
      </c>
      <c r="B25" s="10" t="s">
        <v>3</v>
      </c>
      <c r="C25" s="12">
        <v>675</v>
      </c>
      <c r="D25" s="12">
        <v>605</v>
      </c>
      <c r="E25" s="12">
        <f>C25-D25</f>
        <v>70</v>
      </c>
      <c r="F25" s="8">
        <f t="shared" si="4"/>
        <v>111.5702479338843</v>
      </c>
      <c r="G25" s="28" t="s">
        <v>57</v>
      </c>
    </row>
    <row r="26" spans="1:7" s="23" customFormat="1" ht="42" customHeight="1" x14ac:dyDescent="0.25">
      <c r="A26" s="9" t="s">
        <v>59</v>
      </c>
      <c r="B26" s="10" t="s">
        <v>9</v>
      </c>
      <c r="C26" s="12">
        <v>302</v>
      </c>
      <c r="D26" s="12">
        <v>294</v>
      </c>
      <c r="E26" s="12">
        <f>C26-D26</f>
        <v>8</v>
      </c>
      <c r="F26" s="8">
        <f t="shared" si="4"/>
        <v>102.72108843537416</v>
      </c>
      <c r="G26" s="28" t="s">
        <v>96</v>
      </c>
    </row>
    <row r="27" spans="1:7" s="23" customFormat="1" x14ac:dyDescent="0.25">
      <c r="A27" s="75" t="s">
        <v>10</v>
      </c>
      <c r="B27" s="76"/>
      <c r="C27" s="76"/>
      <c r="D27" s="76"/>
      <c r="E27" s="76"/>
      <c r="F27" s="76"/>
      <c r="G27" s="77"/>
    </row>
    <row r="28" spans="1:7" s="23" customFormat="1" ht="58.5" customHeight="1" x14ac:dyDescent="0.25">
      <c r="A28" s="9" t="s">
        <v>61</v>
      </c>
      <c r="B28" s="10" t="s">
        <v>7</v>
      </c>
      <c r="C28" s="8">
        <v>1514.3</v>
      </c>
      <c r="D28" s="8">
        <v>1269.5999999999999</v>
      </c>
      <c r="E28" s="12">
        <f>C28-D28</f>
        <v>244.70000000000005</v>
      </c>
      <c r="F28" s="8">
        <f t="shared" si="4"/>
        <v>119.2737870195337</v>
      </c>
      <c r="G28" s="28" t="s">
        <v>60</v>
      </c>
    </row>
    <row r="29" spans="1:7" s="23" customFormat="1" ht="25.5" hidden="1" x14ac:dyDescent="0.25">
      <c r="A29" s="9" t="s">
        <v>11</v>
      </c>
      <c r="B29" s="10"/>
      <c r="C29" s="25"/>
      <c r="D29" s="25"/>
      <c r="E29" s="32">
        <f t="shared" ref="E29:E37" si="5">C29-D29</f>
        <v>0</v>
      </c>
      <c r="F29" s="27" t="e">
        <f t="shared" si="4"/>
        <v>#DIV/0!</v>
      </c>
      <c r="G29" s="20"/>
    </row>
    <row r="30" spans="1:7" s="23" customFormat="1" hidden="1" x14ac:dyDescent="0.25">
      <c r="A30" s="9" t="s">
        <v>12</v>
      </c>
      <c r="B30" s="10" t="s">
        <v>7</v>
      </c>
      <c r="C30" s="25">
        <f>SUM(C32:C34)</f>
        <v>0</v>
      </c>
      <c r="D30" s="25">
        <f>SUM(D32:D34)</f>
        <v>0</v>
      </c>
      <c r="E30" s="32">
        <f t="shared" si="5"/>
        <v>0</v>
      </c>
      <c r="F30" s="27" t="e">
        <f t="shared" si="4"/>
        <v>#DIV/0!</v>
      </c>
      <c r="G30" s="11"/>
    </row>
    <row r="31" spans="1:7" s="23" customFormat="1" hidden="1" x14ac:dyDescent="0.25">
      <c r="A31" s="9" t="s">
        <v>13</v>
      </c>
      <c r="B31" s="10"/>
      <c r="C31" s="25"/>
      <c r="D31" s="25"/>
      <c r="E31" s="32">
        <f t="shared" si="5"/>
        <v>0</v>
      </c>
      <c r="F31" s="27" t="e">
        <f t="shared" si="4"/>
        <v>#DIV/0!</v>
      </c>
      <c r="G31" s="20"/>
    </row>
    <row r="32" spans="1:7" s="23" customFormat="1" hidden="1" x14ac:dyDescent="0.25">
      <c r="A32" s="9" t="s">
        <v>14</v>
      </c>
      <c r="B32" s="10" t="s">
        <v>7</v>
      </c>
      <c r="C32" s="25"/>
      <c r="D32" s="25"/>
      <c r="E32" s="32">
        <f t="shared" si="5"/>
        <v>0</v>
      </c>
      <c r="F32" s="27" t="e">
        <f t="shared" si="4"/>
        <v>#DIV/0!</v>
      </c>
      <c r="G32" s="11"/>
    </row>
    <row r="33" spans="1:7" s="23" customFormat="1" hidden="1" x14ac:dyDescent="0.25">
      <c r="A33" s="9" t="s">
        <v>15</v>
      </c>
      <c r="B33" s="10" t="s">
        <v>7</v>
      </c>
      <c r="C33" s="25"/>
      <c r="D33" s="25"/>
      <c r="E33" s="32">
        <f t="shared" si="5"/>
        <v>0</v>
      </c>
      <c r="F33" s="27" t="e">
        <f t="shared" si="4"/>
        <v>#DIV/0!</v>
      </c>
      <c r="G33" s="11"/>
    </row>
    <row r="34" spans="1:7" s="23" customFormat="1" hidden="1" x14ac:dyDescent="0.25">
      <c r="A34" s="9" t="s">
        <v>16</v>
      </c>
      <c r="B34" s="10" t="s">
        <v>7</v>
      </c>
      <c r="C34" s="25"/>
      <c r="D34" s="25"/>
      <c r="E34" s="32">
        <f t="shared" si="5"/>
        <v>0</v>
      </c>
      <c r="F34" s="27" t="e">
        <f t="shared" si="4"/>
        <v>#DIV/0!</v>
      </c>
      <c r="G34" s="11"/>
    </row>
    <row r="35" spans="1:7" s="23" customFormat="1" hidden="1" x14ac:dyDescent="0.25">
      <c r="A35" s="9" t="s">
        <v>17</v>
      </c>
      <c r="B35" s="10" t="s">
        <v>7</v>
      </c>
      <c r="C35" s="54"/>
      <c r="D35" s="54"/>
      <c r="E35" s="32">
        <f t="shared" si="5"/>
        <v>0</v>
      </c>
      <c r="F35" s="27" t="e">
        <f t="shared" si="4"/>
        <v>#DIV/0!</v>
      </c>
      <c r="G35" s="11"/>
    </row>
    <row r="36" spans="1:7" s="23" customFormat="1" ht="30.75" hidden="1" customHeight="1" x14ac:dyDescent="0.25">
      <c r="A36" s="9" t="s">
        <v>18</v>
      </c>
      <c r="B36" s="10" t="s">
        <v>7</v>
      </c>
      <c r="C36" s="27">
        <v>204.7</v>
      </c>
      <c r="D36" s="27">
        <v>204.7</v>
      </c>
      <c r="E36" s="32">
        <f t="shared" si="5"/>
        <v>0</v>
      </c>
      <c r="F36" s="27">
        <f t="shared" si="4"/>
        <v>100</v>
      </c>
      <c r="G36" s="10"/>
    </row>
    <row r="37" spans="1:7" s="23" customFormat="1" ht="80.25" customHeight="1" x14ac:dyDescent="0.25">
      <c r="A37" s="21" t="s">
        <v>67</v>
      </c>
      <c r="B37" s="10" t="s">
        <v>7</v>
      </c>
      <c r="C37" s="8">
        <v>2314.6</v>
      </c>
      <c r="D37" s="8">
        <v>2727</v>
      </c>
      <c r="E37" s="12">
        <f t="shared" si="5"/>
        <v>-412.40000000000009</v>
      </c>
      <c r="F37" s="8">
        <f t="shared" si="4"/>
        <v>84.877154382104862</v>
      </c>
      <c r="G37" s="28" t="s">
        <v>80</v>
      </c>
    </row>
    <row r="38" spans="1:7" s="23" customFormat="1" x14ac:dyDescent="0.25">
      <c r="A38" s="75" t="s">
        <v>82</v>
      </c>
      <c r="B38" s="76"/>
      <c r="C38" s="76"/>
      <c r="D38" s="76"/>
      <c r="E38" s="76"/>
      <c r="F38" s="76"/>
      <c r="G38" s="77"/>
    </row>
    <row r="39" spans="1:7" s="26" customFormat="1" ht="48" hidden="1" customHeight="1" x14ac:dyDescent="0.25">
      <c r="A39" s="24" t="s">
        <v>62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68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1.5" customHeight="1" x14ac:dyDescent="0.25">
      <c r="A42" s="9" t="s">
        <v>64</v>
      </c>
      <c r="B42" s="10" t="s">
        <v>19</v>
      </c>
      <c r="C42" s="52">
        <v>10.192</v>
      </c>
      <c r="D42" s="52">
        <v>10.201000000000001</v>
      </c>
      <c r="E42" s="34">
        <f t="shared" ref="E42:E44" si="6">C42-D42</f>
        <v>-9.0000000000003411E-3</v>
      </c>
      <c r="F42" s="36">
        <f t="shared" ref="F42:F44" si="7">C42/D42*100</f>
        <v>99.911773355553365</v>
      </c>
      <c r="G42" s="78" t="s">
        <v>63</v>
      </c>
    </row>
    <row r="43" spans="1:7" s="23" customFormat="1" ht="33.75" customHeight="1" x14ac:dyDescent="0.25">
      <c r="A43" s="9" t="s">
        <v>65</v>
      </c>
      <c r="B43" s="10" t="s">
        <v>22</v>
      </c>
      <c r="C43" s="39">
        <v>90949.9</v>
      </c>
      <c r="D43" s="39">
        <v>90635.5</v>
      </c>
      <c r="E43" s="34">
        <f t="shared" si="6"/>
        <v>314.39999999999418</v>
      </c>
      <c r="F43" s="36">
        <f t="shared" si="7"/>
        <v>100.34688394723921</v>
      </c>
      <c r="G43" s="79"/>
    </row>
    <row r="44" spans="1:7" s="23" customFormat="1" ht="33.75" customHeight="1" x14ac:dyDescent="0.25">
      <c r="A44" s="9" t="s">
        <v>83</v>
      </c>
      <c r="B44" s="10" t="s">
        <v>22</v>
      </c>
      <c r="C44" s="36">
        <v>0</v>
      </c>
      <c r="D44" s="36">
        <v>0</v>
      </c>
      <c r="E44" s="36">
        <f t="shared" si="6"/>
        <v>0</v>
      </c>
      <c r="F44" s="53" t="e">
        <f t="shared" si="7"/>
        <v>#DIV/0!</v>
      </c>
      <c r="G44" s="49"/>
    </row>
    <row r="45" spans="1:7" s="23" customFormat="1" hidden="1" x14ac:dyDescent="0.25">
      <c r="A45" s="75" t="s">
        <v>23</v>
      </c>
      <c r="B45" s="76"/>
      <c r="C45" s="76"/>
      <c r="D45" s="76"/>
      <c r="E45" s="76"/>
      <c r="F45" s="76"/>
      <c r="G45" s="77"/>
    </row>
    <row r="46" spans="1:7" s="26" customFormat="1" ht="41.25" hidden="1" x14ac:dyDescent="0.25">
      <c r="A46" s="24" t="s">
        <v>66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8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/>
      <c r="E52" s="12"/>
      <c r="F52" s="8" t="e">
        <f t="shared" si="8"/>
        <v>#DIV/0!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/>
      <c r="E54" s="12"/>
      <c r="F54" s="8" t="e">
        <f t="shared" ref="F54:F58" si="9">C54/D54*100</f>
        <v>#DIV/0!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/>
      <c r="E55" s="12"/>
      <c r="F55" s="8" t="e">
        <f t="shared" si="9"/>
        <v>#DIV/0!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/>
      <c r="E57" s="12"/>
      <c r="F57" s="8" t="e">
        <f t="shared" si="9"/>
        <v>#DIV/0!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/>
      <c r="E58" s="12"/>
      <c r="F58" s="8" t="e">
        <f t="shared" si="9"/>
        <v>#DIV/0!</v>
      </c>
      <c r="G58" s="11"/>
    </row>
    <row r="59" spans="1:7" ht="11.25" hidden="1" customHeight="1" x14ac:dyDescent="0.25">
      <c r="A59" s="55"/>
      <c r="B59" s="55"/>
      <c r="C59" s="55"/>
      <c r="D59" s="55"/>
      <c r="E59" s="55"/>
      <c r="F59" s="55"/>
      <c r="G59" s="55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80" t="s">
        <v>44</v>
      </c>
      <c r="B61" s="80"/>
      <c r="C61" s="80"/>
      <c r="D61" s="80"/>
      <c r="E61" s="80"/>
      <c r="F61" s="80"/>
      <c r="G61" s="80"/>
    </row>
    <row r="62" spans="1:7" ht="18.75" hidden="1" customHeight="1" x14ac:dyDescent="0.25">
      <c r="A62" s="80" t="s">
        <v>43</v>
      </c>
      <c r="B62" s="80"/>
      <c r="C62" s="80"/>
      <c r="D62" s="80"/>
      <c r="E62" s="80"/>
      <c r="F62" s="80"/>
      <c r="G62" s="80"/>
    </row>
    <row r="63" spans="1:7" ht="52.5" hidden="1" customHeight="1" x14ac:dyDescent="0.25">
      <c r="A63" s="81" t="s">
        <v>37</v>
      </c>
      <c r="B63" s="81"/>
      <c r="C63" s="81"/>
      <c r="D63" s="81"/>
      <c r="E63" s="81"/>
      <c r="F63" s="81"/>
      <c r="G63" s="81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82" t="s">
        <v>49</v>
      </c>
      <c r="B66" s="82"/>
      <c r="C66" s="82"/>
      <c r="D66" s="6"/>
      <c r="E66" s="6"/>
      <c r="F66" s="6"/>
      <c r="G66" s="6"/>
    </row>
    <row r="67" spans="1:7" ht="33.75" customHeight="1" x14ac:dyDescent="0.25">
      <c r="A67" s="83" t="s">
        <v>56</v>
      </c>
      <c r="B67" s="83"/>
      <c r="C67" s="83"/>
      <c r="D67" s="83"/>
      <c r="E67" s="83"/>
      <c r="F67" s="83"/>
      <c r="G67" s="83"/>
    </row>
    <row r="68" spans="1:7" ht="18.75" customHeight="1" x14ac:dyDescent="0.25">
      <c r="A68" s="71" t="s">
        <v>75</v>
      </c>
      <c r="B68" s="71"/>
      <c r="C68" s="71"/>
      <c r="D68" s="71"/>
      <c r="E68" s="71"/>
      <c r="F68" s="71"/>
      <c r="G68" s="71"/>
    </row>
  </sheetData>
  <mergeCells count="21">
    <mergeCell ref="A68:G68"/>
    <mergeCell ref="A6:G6"/>
    <mergeCell ref="A24:G24"/>
    <mergeCell ref="A27:G27"/>
    <mergeCell ref="A38:G38"/>
    <mergeCell ref="G42:G43"/>
    <mergeCell ref="A45:G45"/>
    <mergeCell ref="A61:G61"/>
    <mergeCell ref="A62:G62"/>
    <mergeCell ref="A63:G63"/>
    <mergeCell ref="A66:C66"/>
    <mergeCell ref="A67:G67"/>
    <mergeCell ref="G21:G23"/>
    <mergeCell ref="A1:G1"/>
    <mergeCell ref="A2:G2"/>
    <mergeCell ref="A4:A5"/>
    <mergeCell ref="B4:B5"/>
    <mergeCell ref="C4:C5"/>
    <mergeCell ref="D4:D5"/>
    <mergeCell ref="E4:F4"/>
    <mergeCell ref="G4:G5"/>
  </mergeCells>
  <pageMargins left="0.39370078740157483" right="0" top="0" bottom="0" header="0" footer="0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Normal="100" workbookViewId="0">
      <pane ySplit="5" topLeftCell="A27" activePane="bottomLeft" state="frozen"/>
      <selection pane="bottomLeft" activeCell="G42" sqref="G42:G43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8" t="s">
        <v>69</v>
      </c>
      <c r="B1" s="68"/>
      <c r="C1" s="68"/>
      <c r="D1" s="68"/>
      <c r="E1" s="68"/>
      <c r="F1" s="68"/>
      <c r="G1" s="68"/>
    </row>
    <row r="2" spans="1:7" ht="15.75" customHeight="1" x14ac:dyDescent="0.25">
      <c r="A2" s="68" t="s">
        <v>98</v>
      </c>
      <c r="B2" s="68"/>
      <c r="C2" s="68"/>
      <c r="D2" s="68"/>
      <c r="E2" s="68"/>
      <c r="F2" s="68"/>
      <c r="G2" s="68"/>
    </row>
    <row r="4" spans="1:7" ht="39" customHeight="1" x14ac:dyDescent="0.25">
      <c r="A4" s="69" t="s">
        <v>0</v>
      </c>
      <c r="B4" s="69" t="s">
        <v>1</v>
      </c>
      <c r="C4" s="69" t="s">
        <v>99</v>
      </c>
      <c r="D4" s="69" t="s">
        <v>70</v>
      </c>
      <c r="E4" s="70" t="s">
        <v>72</v>
      </c>
      <c r="F4" s="70"/>
      <c r="G4" s="69" t="s">
        <v>33</v>
      </c>
    </row>
    <row r="5" spans="1:7" x14ac:dyDescent="0.25">
      <c r="A5" s="69"/>
      <c r="B5" s="69"/>
      <c r="C5" s="69"/>
      <c r="D5" s="69"/>
      <c r="E5" s="2" t="s">
        <v>71</v>
      </c>
      <c r="F5" s="2" t="s">
        <v>21</v>
      </c>
      <c r="G5" s="69"/>
    </row>
    <row r="6" spans="1:7" x14ac:dyDescent="0.25">
      <c r="A6" s="72" t="s">
        <v>2</v>
      </c>
      <c r="B6" s="73"/>
      <c r="C6" s="73"/>
      <c r="D6" s="73"/>
      <c r="E6" s="73"/>
      <c r="F6" s="73"/>
      <c r="G6" s="74"/>
    </row>
    <row r="7" spans="1:7" s="23" customFormat="1" ht="78.75" x14ac:dyDescent="0.25">
      <c r="A7" s="9" t="s">
        <v>81</v>
      </c>
      <c r="B7" s="10" t="s">
        <v>3</v>
      </c>
      <c r="C7" s="61">
        <f>30591+C10+C13</f>
        <v>29976</v>
      </c>
      <c r="D7" s="37">
        <f>35344+D10+D13</f>
        <v>34540</v>
      </c>
      <c r="E7" s="37">
        <f>C7-D7</f>
        <v>-4564</v>
      </c>
      <c r="F7" s="36">
        <f t="shared" ref="F7:F13" si="0">C7/D7*100</f>
        <v>86.786334684423863</v>
      </c>
      <c r="G7" s="28" t="s">
        <v>90</v>
      </c>
    </row>
    <row r="8" spans="1:7" s="23" customFormat="1" ht="15.75" x14ac:dyDescent="0.25">
      <c r="A8" s="9" t="s">
        <v>45</v>
      </c>
      <c r="B8" s="10" t="s">
        <v>4</v>
      </c>
      <c r="C8" s="61">
        <v>207</v>
      </c>
      <c r="D8" s="37">
        <v>232</v>
      </c>
      <c r="E8" s="35">
        <f t="shared" ref="E8:E13" si="1">C8-D8</f>
        <v>-25</v>
      </c>
      <c r="F8" s="36">
        <f t="shared" si="0"/>
        <v>89.224137931034491</v>
      </c>
      <c r="G8" s="10"/>
    </row>
    <row r="9" spans="1:7" s="23" customFormat="1" ht="15.75" customHeight="1" x14ac:dyDescent="0.25">
      <c r="A9" s="9" t="s">
        <v>46</v>
      </c>
      <c r="B9" s="10" t="s">
        <v>4</v>
      </c>
      <c r="C9" s="61">
        <v>279</v>
      </c>
      <c r="D9" s="37">
        <v>259</v>
      </c>
      <c r="E9" s="35">
        <f t="shared" si="1"/>
        <v>20</v>
      </c>
      <c r="F9" s="36">
        <f t="shared" si="0"/>
        <v>107.72200772200773</v>
      </c>
      <c r="G9" s="10"/>
    </row>
    <row r="10" spans="1:7" s="23" customFormat="1" ht="15.75" x14ac:dyDescent="0.25">
      <c r="A10" s="9" t="s">
        <v>73</v>
      </c>
      <c r="B10" s="10" t="s">
        <v>4</v>
      </c>
      <c r="C10" s="61">
        <f>C8-C9</f>
        <v>-72</v>
      </c>
      <c r="D10" s="37">
        <f>D8-D9</f>
        <v>-27</v>
      </c>
      <c r="E10" s="35">
        <f t="shared" si="1"/>
        <v>-45</v>
      </c>
      <c r="F10" s="36">
        <f t="shared" si="0"/>
        <v>266.66666666666663</v>
      </c>
      <c r="G10" s="11"/>
    </row>
    <row r="11" spans="1:7" s="23" customFormat="1" ht="15.75" x14ac:dyDescent="0.25">
      <c r="A11" s="9" t="s">
        <v>47</v>
      </c>
      <c r="B11" s="10" t="s">
        <v>4</v>
      </c>
      <c r="C11" s="61">
        <v>693</v>
      </c>
      <c r="D11" s="37">
        <v>760</v>
      </c>
      <c r="E11" s="35">
        <f>C11-D11</f>
        <v>-67</v>
      </c>
      <c r="F11" s="36">
        <f t="shared" si="0"/>
        <v>91.184210526315795</v>
      </c>
      <c r="G11" s="10"/>
    </row>
    <row r="12" spans="1:7" s="23" customFormat="1" ht="15.75" x14ac:dyDescent="0.25">
      <c r="A12" s="9" t="s">
        <v>48</v>
      </c>
      <c r="B12" s="10" t="s">
        <v>4</v>
      </c>
      <c r="C12" s="61">
        <v>1236</v>
      </c>
      <c r="D12" s="37">
        <v>1537</v>
      </c>
      <c r="E12" s="35">
        <f t="shared" si="1"/>
        <v>-301</v>
      </c>
      <c r="F12" s="36">
        <f t="shared" si="0"/>
        <v>80.416395575797011</v>
      </c>
      <c r="G12" s="10"/>
    </row>
    <row r="13" spans="1:7" s="23" customFormat="1" ht="15.75" x14ac:dyDescent="0.25">
      <c r="A13" s="9" t="s">
        <v>74</v>
      </c>
      <c r="B13" s="10" t="s">
        <v>4</v>
      </c>
      <c r="C13" s="61">
        <f>C11-C12</f>
        <v>-543</v>
      </c>
      <c r="D13" s="37">
        <f>D11-D12</f>
        <v>-777</v>
      </c>
      <c r="E13" s="35">
        <f t="shared" si="1"/>
        <v>234</v>
      </c>
      <c r="F13" s="36">
        <f t="shared" si="0"/>
        <v>69.884169884169893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76</v>
      </c>
      <c r="B15" s="10" t="s">
        <v>6</v>
      </c>
      <c r="C15" s="39">
        <v>44599.7</v>
      </c>
      <c r="D15" s="39">
        <v>39516.5</v>
      </c>
      <c r="E15" s="36">
        <f>C15-D15</f>
        <v>5083.1999999999971</v>
      </c>
      <c r="F15" s="36">
        <f>C15/D15*100</f>
        <v>112.86348740399579</v>
      </c>
      <c r="G15" s="16"/>
    </row>
    <row r="16" spans="1:7" s="23" customFormat="1" ht="66.75" x14ac:dyDescent="0.25">
      <c r="A16" s="9" t="s">
        <v>58</v>
      </c>
      <c r="B16" s="10" t="s">
        <v>6</v>
      </c>
      <c r="C16" s="34" t="s">
        <v>55</v>
      </c>
      <c r="D16" s="34" t="s">
        <v>55</v>
      </c>
      <c r="E16" s="34"/>
      <c r="F16" s="36">
        <v>114.2</v>
      </c>
      <c r="G16" s="85" t="s">
        <v>100</v>
      </c>
    </row>
    <row r="17" spans="1:7" s="23" customFormat="1" ht="54" customHeight="1" x14ac:dyDescent="0.25">
      <c r="A17" s="9" t="s">
        <v>53</v>
      </c>
      <c r="B17" s="10" t="s">
        <v>6</v>
      </c>
      <c r="C17" s="39">
        <v>2839.7</v>
      </c>
      <c r="D17" s="39">
        <v>2522.6999999999998</v>
      </c>
      <c r="E17" s="36">
        <f t="shared" ref="E17:E23" si="2">C17-D17</f>
        <v>317</v>
      </c>
      <c r="F17" s="36">
        <f t="shared" ref="F17:F19" si="3">C17/D17*100</f>
        <v>112.56590161335079</v>
      </c>
      <c r="G17" s="86"/>
    </row>
    <row r="18" spans="1:7" s="23" customFormat="1" ht="84" customHeight="1" x14ac:dyDescent="0.25">
      <c r="A18" s="9" t="s">
        <v>54</v>
      </c>
      <c r="B18" s="10" t="s">
        <v>7</v>
      </c>
      <c r="C18" s="39">
        <v>1965.8</v>
      </c>
      <c r="D18" s="39">
        <v>2980.2</v>
      </c>
      <c r="E18" s="36">
        <f t="shared" si="2"/>
        <v>-1014.3999999999999</v>
      </c>
      <c r="F18" s="36">
        <f t="shared" si="3"/>
        <v>65.962015972082412</v>
      </c>
      <c r="G18" s="86"/>
    </row>
    <row r="19" spans="1:7" s="23" customFormat="1" ht="85.5" customHeight="1" x14ac:dyDescent="0.25">
      <c r="A19" s="9" t="s">
        <v>77</v>
      </c>
      <c r="B19" s="10" t="s">
        <v>7</v>
      </c>
      <c r="C19" s="39">
        <v>232.1</v>
      </c>
      <c r="D19" s="39">
        <v>616.9</v>
      </c>
      <c r="E19" s="36">
        <f t="shared" si="2"/>
        <v>-384.79999999999995</v>
      </c>
      <c r="F19" s="36">
        <f t="shared" si="3"/>
        <v>37.623601880369591</v>
      </c>
      <c r="G19" s="87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15.75" x14ac:dyDescent="0.25">
      <c r="A21" s="9" t="s">
        <v>50</v>
      </c>
      <c r="B21" s="10" t="s">
        <v>7</v>
      </c>
      <c r="C21" s="12">
        <v>3724.9</v>
      </c>
      <c r="D21" s="12">
        <v>3187.1</v>
      </c>
      <c r="E21" s="36">
        <f t="shared" si="2"/>
        <v>537.80000000000018</v>
      </c>
      <c r="F21" s="8">
        <f>C21/D21*100</f>
        <v>116.8742744187506</v>
      </c>
      <c r="G21" s="78" t="s">
        <v>97</v>
      </c>
    </row>
    <row r="22" spans="1:7" s="23" customFormat="1" ht="34.5" customHeight="1" x14ac:dyDescent="0.25">
      <c r="A22" s="9" t="s">
        <v>51</v>
      </c>
      <c r="B22" s="10" t="s">
        <v>7</v>
      </c>
      <c r="C22" s="12">
        <v>503.5</v>
      </c>
      <c r="D22" s="12">
        <v>692.7</v>
      </c>
      <c r="E22" s="36">
        <f t="shared" si="2"/>
        <v>-189.20000000000005</v>
      </c>
      <c r="F22" s="8">
        <f t="shared" ref="F22" si="4">C22/D22*100</f>
        <v>72.686588710841633</v>
      </c>
      <c r="G22" s="79"/>
    </row>
    <row r="23" spans="1:7" s="23" customFormat="1" ht="128.25" customHeight="1" x14ac:dyDescent="0.25">
      <c r="A23" s="9" t="s">
        <v>52</v>
      </c>
      <c r="B23" s="10" t="s">
        <v>7</v>
      </c>
      <c r="C23" s="12">
        <v>333.8</v>
      </c>
      <c r="D23" s="12">
        <v>285.10000000000002</v>
      </c>
      <c r="E23" s="36">
        <f t="shared" si="2"/>
        <v>48.699999999999989</v>
      </c>
      <c r="F23" s="8">
        <f>C23/D23*100+0.7</f>
        <v>117.78172571027709</v>
      </c>
      <c r="G23" s="84"/>
    </row>
    <row r="24" spans="1:7" ht="15.75" customHeight="1" x14ac:dyDescent="0.25">
      <c r="A24" s="75" t="s">
        <v>36</v>
      </c>
      <c r="B24" s="76"/>
      <c r="C24" s="76"/>
      <c r="D24" s="76"/>
      <c r="E24" s="76"/>
      <c r="F24" s="76"/>
      <c r="G24" s="77"/>
    </row>
    <row r="25" spans="1:7" s="23" customFormat="1" ht="70.5" customHeight="1" x14ac:dyDescent="0.25">
      <c r="A25" s="30" t="s">
        <v>79</v>
      </c>
      <c r="B25" s="10" t="s">
        <v>3</v>
      </c>
      <c r="C25" s="12">
        <v>709</v>
      </c>
      <c r="D25" s="12">
        <v>623</v>
      </c>
      <c r="E25" s="12">
        <f>C25-D25</f>
        <v>86</v>
      </c>
      <c r="F25" s="8">
        <f t="shared" ref="F25:F28" si="5">C25/D25*100</f>
        <v>113.80417335473516</v>
      </c>
      <c r="G25" s="28" t="s">
        <v>57</v>
      </c>
    </row>
    <row r="26" spans="1:7" s="23" customFormat="1" ht="42" customHeight="1" x14ac:dyDescent="0.25">
      <c r="A26" s="9" t="s">
        <v>59</v>
      </c>
      <c r="B26" s="10" t="s">
        <v>9</v>
      </c>
      <c r="C26" s="12">
        <v>305</v>
      </c>
      <c r="D26" s="12">
        <v>298</v>
      </c>
      <c r="E26" s="12">
        <f>C26-D26</f>
        <v>7</v>
      </c>
      <c r="F26" s="8">
        <f t="shared" si="5"/>
        <v>102.34899328859059</v>
      </c>
      <c r="G26" s="28" t="s">
        <v>101</v>
      </c>
    </row>
    <row r="27" spans="1:7" s="23" customFormat="1" x14ac:dyDescent="0.25">
      <c r="A27" s="75" t="s">
        <v>10</v>
      </c>
      <c r="B27" s="76"/>
      <c r="C27" s="76"/>
      <c r="D27" s="76"/>
      <c r="E27" s="76"/>
      <c r="F27" s="76"/>
      <c r="G27" s="77"/>
    </row>
    <row r="28" spans="1:7" s="23" customFormat="1" ht="58.5" customHeight="1" x14ac:dyDescent="0.25">
      <c r="A28" s="9" t="s">
        <v>61</v>
      </c>
      <c r="B28" s="10" t="s">
        <v>7</v>
      </c>
      <c r="C28" s="8">
        <v>2613.1</v>
      </c>
      <c r="D28" s="8">
        <v>2133.8000000000002</v>
      </c>
      <c r="E28" s="12">
        <f>C28-D28</f>
        <v>479.29999999999973</v>
      </c>
      <c r="F28" s="8">
        <f t="shared" si="5"/>
        <v>122.46227387758925</v>
      </c>
      <c r="G28" s="28" t="s">
        <v>60</v>
      </c>
    </row>
    <row r="29" spans="1:7" s="23" customFormat="1" ht="25.5" hidden="1" x14ac:dyDescent="0.25">
      <c r="A29" s="9" t="s">
        <v>11</v>
      </c>
      <c r="B29" s="10"/>
      <c r="C29" s="57"/>
      <c r="D29" s="10"/>
      <c r="E29" s="12">
        <f t="shared" ref="E29:E37" si="6">C29-D29</f>
        <v>0</v>
      </c>
      <c r="F29" s="8" t="e">
        <f t="shared" ref="F29:F37" si="7">C29/D29*100</f>
        <v>#DIV/0!</v>
      </c>
      <c r="G29" s="59"/>
    </row>
    <row r="30" spans="1:7" s="23" customFormat="1" hidden="1" x14ac:dyDescent="0.25">
      <c r="A30" s="9" t="s">
        <v>12</v>
      </c>
      <c r="B30" s="10" t="s">
        <v>7</v>
      </c>
      <c r="C30" s="57">
        <f>SUM(C32:C34)</f>
        <v>0</v>
      </c>
      <c r="D30" s="10">
        <f>SUM(D32:D34)</f>
        <v>0</v>
      </c>
      <c r="E30" s="12">
        <f t="shared" si="6"/>
        <v>0</v>
      </c>
      <c r="F30" s="8" t="e">
        <f t="shared" si="7"/>
        <v>#DIV/0!</v>
      </c>
      <c r="G30" s="60"/>
    </row>
    <row r="31" spans="1:7" s="23" customFormat="1" hidden="1" x14ac:dyDescent="0.25">
      <c r="A31" s="9" t="s">
        <v>13</v>
      </c>
      <c r="B31" s="10"/>
      <c r="C31" s="57"/>
      <c r="D31" s="10"/>
      <c r="E31" s="12">
        <f t="shared" si="6"/>
        <v>0</v>
      </c>
      <c r="F31" s="8" t="e">
        <f t="shared" si="7"/>
        <v>#DIV/0!</v>
      </c>
      <c r="G31" s="59"/>
    </row>
    <row r="32" spans="1:7" s="23" customFormat="1" hidden="1" x14ac:dyDescent="0.25">
      <c r="A32" s="9" t="s">
        <v>14</v>
      </c>
      <c r="B32" s="10" t="s">
        <v>7</v>
      </c>
      <c r="C32" s="57"/>
      <c r="D32" s="10"/>
      <c r="E32" s="12">
        <f t="shared" si="6"/>
        <v>0</v>
      </c>
      <c r="F32" s="8" t="e">
        <f t="shared" si="7"/>
        <v>#DIV/0!</v>
      </c>
      <c r="G32" s="60"/>
    </row>
    <row r="33" spans="1:7" s="23" customFormat="1" hidden="1" x14ac:dyDescent="0.25">
      <c r="A33" s="9" t="s">
        <v>15</v>
      </c>
      <c r="B33" s="10" t="s">
        <v>7</v>
      </c>
      <c r="C33" s="57"/>
      <c r="D33" s="10"/>
      <c r="E33" s="12">
        <f t="shared" si="6"/>
        <v>0</v>
      </c>
      <c r="F33" s="8" t="e">
        <f t="shared" si="7"/>
        <v>#DIV/0!</v>
      </c>
      <c r="G33" s="60"/>
    </row>
    <row r="34" spans="1:7" s="23" customFormat="1" hidden="1" x14ac:dyDescent="0.25">
      <c r="A34" s="9" t="s">
        <v>16</v>
      </c>
      <c r="B34" s="10" t="s">
        <v>7</v>
      </c>
      <c r="C34" s="57"/>
      <c r="D34" s="10"/>
      <c r="E34" s="12">
        <f t="shared" si="6"/>
        <v>0</v>
      </c>
      <c r="F34" s="8" t="e">
        <f t="shared" si="7"/>
        <v>#DIV/0!</v>
      </c>
      <c r="G34" s="60"/>
    </row>
    <row r="35" spans="1:7" s="23" customFormat="1" hidden="1" x14ac:dyDescent="0.25">
      <c r="A35" s="9" t="s">
        <v>17</v>
      </c>
      <c r="B35" s="10" t="s">
        <v>7</v>
      </c>
      <c r="C35" s="58"/>
      <c r="D35" s="15"/>
      <c r="E35" s="12">
        <f t="shared" si="6"/>
        <v>0</v>
      </c>
      <c r="F35" s="8" t="e">
        <f t="shared" si="7"/>
        <v>#DIV/0!</v>
      </c>
      <c r="G35" s="60"/>
    </row>
    <row r="36" spans="1:7" s="23" customFormat="1" ht="30.75" hidden="1" customHeight="1" x14ac:dyDescent="0.25">
      <c r="A36" s="9" t="s">
        <v>18</v>
      </c>
      <c r="B36" s="10" t="s">
        <v>7</v>
      </c>
      <c r="C36" s="56">
        <v>204.7</v>
      </c>
      <c r="D36" s="8">
        <v>204.7</v>
      </c>
      <c r="E36" s="12">
        <f t="shared" si="6"/>
        <v>0</v>
      </c>
      <c r="F36" s="8">
        <f t="shared" si="7"/>
        <v>100</v>
      </c>
      <c r="G36" s="57"/>
    </row>
    <row r="37" spans="1:7" s="23" customFormat="1" ht="80.25" customHeight="1" x14ac:dyDescent="0.25">
      <c r="A37" s="21" t="s">
        <v>67</v>
      </c>
      <c r="B37" s="10" t="s">
        <v>7</v>
      </c>
      <c r="C37" s="8">
        <v>3279</v>
      </c>
      <c r="D37" s="8">
        <v>2859</v>
      </c>
      <c r="E37" s="12">
        <f t="shared" si="6"/>
        <v>420</v>
      </c>
      <c r="F37" s="8">
        <f t="shared" si="7"/>
        <v>114.69045120671564</v>
      </c>
      <c r="G37" s="28" t="s">
        <v>93</v>
      </c>
    </row>
    <row r="38" spans="1:7" s="23" customFormat="1" x14ac:dyDescent="0.25">
      <c r="A38" s="75" t="s">
        <v>82</v>
      </c>
      <c r="B38" s="76"/>
      <c r="C38" s="76"/>
      <c r="D38" s="76"/>
      <c r="E38" s="76"/>
      <c r="F38" s="76"/>
      <c r="G38" s="77"/>
    </row>
    <row r="39" spans="1:7" s="26" customFormat="1" ht="48" hidden="1" customHeight="1" x14ac:dyDescent="0.25">
      <c r="A39" s="24" t="s">
        <v>62</v>
      </c>
      <c r="B39" s="25" t="s">
        <v>19</v>
      </c>
      <c r="C39" s="27"/>
      <c r="D39" s="27"/>
      <c r="E39" s="27"/>
      <c r="F39" s="27"/>
      <c r="G39" s="40"/>
    </row>
    <row r="40" spans="1:7" s="26" customFormat="1" ht="42.75" hidden="1" customHeight="1" x14ac:dyDescent="0.25">
      <c r="A40" s="41" t="s">
        <v>68</v>
      </c>
      <c r="B40" s="25" t="s">
        <v>19</v>
      </c>
      <c r="C40" s="42"/>
      <c r="D40" s="42"/>
      <c r="E40" s="42"/>
      <c r="F40" s="27"/>
      <c r="G40" s="25"/>
    </row>
    <row r="41" spans="1:7" s="26" customFormat="1" ht="25.5" hidden="1" x14ac:dyDescent="0.25">
      <c r="A41" s="43" t="s">
        <v>20</v>
      </c>
      <c r="B41" s="44" t="s">
        <v>21</v>
      </c>
      <c r="C41" s="45" t="e">
        <f>C40/1000/C39*100</f>
        <v>#DIV/0!</v>
      </c>
      <c r="D41" s="45" t="e">
        <f>D40/1000/D39*100</f>
        <v>#DIV/0!</v>
      </c>
      <c r="E41" s="45"/>
      <c r="F41" s="46" t="s">
        <v>32</v>
      </c>
      <c r="G41" s="47"/>
    </row>
    <row r="42" spans="1:7" s="23" customFormat="1" ht="66" customHeight="1" x14ac:dyDescent="0.25">
      <c r="A42" s="9" t="s">
        <v>64</v>
      </c>
      <c r="B42" s="10" t="s">
        <v>19</v>
      </c>
      <c r="C42" s="62" t="s">
        <v>102</v>
      </c>
      <c r="D42" s="22">
        <v>10.189</v>
      </c>
      <c r="E42" s="63" t="e">
        <f t="shared" ref="E42:E44" si="8">C42-D42</f>
        <v>#VALUE!</v>
      </c>
      <c r="F42" s="50" t="e">
        <f t="shared" ref="F42:F44" si="9">C42/D42*100</f>
        <v>#VALUE!</v>
      </c>
      <c r="G42" s="78" t="s">
        <v>63</v>
      </c>
    </row>
    <row r="43" spans="1:7" s="23" customFormat="1" ht="33.75" customHeight="1" x14ac:dyDescent="0.25">
      <c r="A43" s="9" t="s">
        <v>65</v>
      </c>
      <c r="B43" s="10" t="s">
        <v>22</v>
      </c>
      <c r="C43" s="8">
        <v>90626</v>
      </c>
      <c r="D43" s="8">
        <v>87999.2</v>
      </c>
      <c r="E43" s="12">
        <f t="shared" ref="E43" si="10">C43-D43</f>
        <v>2626.8000000000029</v>
      </c>
      <c r="F43" s="8">
        <f t="shared" ref="F43" si="11">C43/D43*100</f>
        <v>102.98502713661033</v>
      </c>
      <c r="G43" s="79"/>
    </row>
    <row r="44" spans="1:7" s="23" customFormat="1" ht="33.75" customHeight="1" x14ac:dyDescent="0.25">
      <c r="A44" s="9" t="s">
        <v>83</v>
      </c>
      <c r="B44" s="10" t="s">
        <v>22</v>
      </c>
      <c r="C44" s="8">
        <v>0</v>
      </c>
      <c r="D44" s="8">
        <v>0</v>
      </c>
      <c r="E44" s="8">
        <f t="shared" si="8"/>
        <v>0</v>
      </c>
      <c r="F44" s="50" t="e">
        <f t="shared" si="9"/>
        <v>#DIV/0!</v>
      </c>
      <c r="G44" s="49"/>
    </row>
    <row r="45" spans="1:7" s="23" customFormat="1" hidden="1" x14ac:dyDescent="0.25">
      <c r="A45" s="75" t="s">
        <v>23</v>
      </c>
      <c r="B45" s="76"/>
      <c r="C45" s="76"/>
      <c r="D45" s="76"/>
      <c r="E45" s="76"/>
      <c r="F45" s="76"/>
      <c r="G45" s="77"/>
    </row>
    <row r="46" spans="1:7" s="26" customFormat="1" ht="41.25" hidden="1" x14ac:dyDescent="0.25">
      <c r="A46" s="24" t="s">
        <v>66</v>
      </c>
      <c r="B46" s="25" t="s">
        <v>3</v>
      </c>
      <c r="C46" s="32"/>
      <c r="D46" s="32"/>
      <c r="E46" s="32"/>
      <c r="F46" s="27"/>
      <c r="G46" s="40"/>
    </row>
    <row r="47" spans="1:7" s="26" customFormat="1" ht="15" hidden="1" customHeight="1" x14ac:dyDescent="0.25">
      <c r="A47" s="24" t="s">
        <v>24</v>
      </c>
      <c r="B47" s="25"/>
      <c r="C47" s="25"/>
      <c r="D47" s="25"/>
      <c r="E47" s="25"/>
      <c r="F47" s="25"/>
      <c r="G47" s="48"/>
    </row>
    <row r="48" spans="1:7" s="26" customFormat="1" hidden="1" x14ac:dyDescent="0.25">
      <c r="A48" s="24" t="s">
        <v>25</v>
      </c>
      <c r="B48" s="25" t="s">
        <v>3</v>
      </c>
      <c r="C48" s="32"/>
      <c r="D48" s="32"/>
      <c r="E48" s="32"/>
      <c r="F48" s="27"/>
      <c r="G48" s="31"/>
    </row>
    <row r="49" spans="1:7" s="26" customFormat="1" ht="25.5" hidden="1" x14ac:dyDescent="0.25">
      <c r="A49" s="24" t="s">
        <v>26</v>
      </c>
      <c r="B49" s="25" t="s">
        <v>3</v>
      </c>
      <c r="C49" s="25"/>
      <c r="D49" s="25"/>
      <c r="E49" s="25"/>
      <c r="F49" s="27"/>
      <c r="G49" s="31"/>
    </row>
    <row r="50" spans="1:7" s="26" customFormat="1" ht="15.75" hidden="1" customHeight="1" x14ac:dyDescent="0.25">
      <c r="A50" s="24" t="s">
        <v>27</v>
      </c>
      <c r="B50" s="25" t="s">
        <v>3</v>
      </c>
      <c r="C50" s="32"/>
      <c r="D50" s="32"/>
      <c r="E50" s="32"/>
      <c r="F50" s="27"/>
      <c r="G50" s="31"/>
    </row>
    <row r="51" spans="1:7" ht="25.5" hidden="1" x14ac:dyDescent="0.25">
      <c r="A51" s="9" t="s">
        <v>28</v>
      </c>
      <c r="B51" s="10" t="s">
        <v>3</v>
      </c>
      <c r="C51" s="10"/>
      <c r="D51" s="10"/>
      <c r="E51" s="10"/>
      <c r="F51" s="8" t="e">
        <f t="shared" ref="F51:F52" si="12">C51/D51*100</f>
        <v>#DIV/0!</v>
      </c>
      <c r="G51" s="11"/>
    </row>
    <row r="52" spans="1:7" ht="15.75" hidden="1" customHeight="1" x14ac:dyDescent="0.25">
      <c r="A52" s="9" t="s">
        <v>41</v>
      </c>
      <c r="B52" s="10" t="s">
        <v>3</v>
      </c>
      <c r="C52" s="12"/>
      <c r="D52" s="12">
        <v>78</v>
      </c>
      <c r="E52" s="12"/>
      <c r="F52" s="8">
        <f t="shared" si="12"/>
        <v>0</v>
      </c>
      <c r="G52" s="11"/>
    </row>
    <row r="53" spans="1:7" ht="14.25" hidden="1" customHeight="1" x14ac:dyDescent="0.25">
      <c r="A53" s="9" t="s">
        <v>42</v>
      </c>
      <c r="B53" s="10"/>
      <c r="C53" s="12"/>
      <c r="D53" s="12"/>
      <c r="E53" s="12"/>
      <c r="F53" s="12"/>
      <c r="G53" s="11"/>
    </row>
    <row r="54" spans="1:7" hidden="1" x14ac:dyDescent="0.25">
      <c r="A54" s="9" t="s">
        <v>29</v>
      </c>
      <c r="B54" s="10" t="s">
        <v>3</v>
      </c>
      <c r="C54" s="12"/>
      <c r="D54" s="12">
        <v>13</v>
      </c>
      <c r="E54" s="12"/>
      <c r="F54" s="8">
        <f t="shared" ref="F54:F58" si="13">C54/D54*100</f>
        <v>0</v>
      </c>
      <c r="G54" s="11"/>
    </row>
    <row r="55" spans="1:7" hidden="1" x14ac:dyDescent="0.25">
      <c r="A55" s="9" t="s">
        <v>30</v>
      </c>
      <c r="B55" s="10" t="s">
        <v>3</v>
      </c>
      <c r="C55" s="12"/>
      <c r="D55" s="12">
        <v>7</v>
      </c>
      <c r="E55" s="12"/>
      <c r="F55" s="8">
        <f t="shared" si="13"/>
        <v>0</v>
      </c>
      <c r="G55" s="11"/>
    </row>
    <row r="56" spans="1:7" hidden="1" x14ac:dyDescent="0.25">
      <c r="A56" s="9" t="s">
        <v>31</v>
      </c>
      <c r="B56" s="10" t="s">
        <v>3</v>
      </c>
      <c r="C56" s="12"/>
      <c r="D56" s="12">
        <v>2</v>
      </c>
      <c r="E56" s="12"/>
      <c r="F56" s="8">
        <f t="shared" si="13"/>
        <v>0</v>
      </c>
      <c r="G56" s="11"/>
    </row>
    <row r="57" spans="1:7" ht="40.5" hidden="1" customHeight="1" x14ac:dyDescent="0.25">
      <c r="A57" s="9" t="s">
        <v>38</v>
      </c>
      <c r="B57" s="10" t="s">
        <v>3</v>
      </c>
      <c r="C57" s="12"/>
      <c r="D57" s="12">
        <v>262</v>
      </c>
      <c r="E57" s="12"/>
      <c r="F57" s="8">
        <f t="shared" si="13"/>
        <v>0</v>
      </c>
      <c r="G57" s="10"/>
    </row>
    <row r="58" spans="1:7" ht="14.25" hidden="1" customHeight="1" x14ac:dyDescent="0.25">
      <c r="A58" s="9" t="s">
        <v>39</v>
      </c>
      <c r="B58" s="10" t="s">
        <v>40</v>
      </c>
      <c r="C58" s="12"/>
      <c r="D58" s="12">
        <v>132</v>
      </c>
      <c r="E58" s="12"/>
      <c r="F58" s="8">
        <f t="shared" si="13"/>
        <v>0</v>
      </c>
      <c r="G58" s="11"/>
    </row>
    <row r="59" spans="1:7" ht="11.25" customHeight="1" x14ac:dyDescent="0.25">
      <c r="A59" s="3"/>
      <c r="B59" s="3"/>
      <c r="C59" s="3"/>
      <c r="D59" s="3"/>
      <c r="E59" s="3"/>
      <c r="F59" s="3"/>
      <c r="G59" s="3"/>
    </row>
    <row r="60" spans="1:7" hidden="1" x14ac:dyDescent="0.25">
      <c r="A60" s="4" t="s">
        <v>35</v>
      </c>
      <c r="B60" s="3"/>
      <c r="C60" s="3"/>
      <c r="D60" s="3"/>
      <c r="E60" s="3"/>
      <c r="F60" s="3"/>
      <c r="G60" s="3"/>
    </row>
    <row r="61" spans="1:7" ht="18.75" hidden="1" customHeight="1" x14ac:dyDescent="0.25">
      <c r="A61" s="80" t="s">
        <v>44</v>
      </c>
      <c r="B61" s="80"/>
      <c r="C61" s="80"/>
      <c r="D61" s="80"/>
      <c r="E61" s="80"/>
      <c r="F61" s="80"/>
      <c r="G61" s="80"/>
    </row>
    <row r="62" spans="1:7" ht="18.75" hidden="1" customHeight="1" x14ac:dyDescent="0.25">
      <c r="A62" s="80" t="s">
        <v>43</v>
      </c>
      <c r="B62" s="80"/>
      <c r="C62" s="80"/>
      <c r="D62" s="80"/>
      <c r="E62" s="80"/>
      <c r="F62" s="80"/>
      <c r="G62" s="80"/>
    </row>
    <row r="63" spans="1:7" ht="52.5" hidden="1" customHeight="1" x14ac:dyDescent="0.25">
      <c r="A63" s="81" t="s">
        <v>37</v>
      </c>
      <c r="B63" s="81"/>
      <c r="C63" s="81"/>
      <c r="D63" s="81"/>
      <c r="E63" s="81"/>
      <c r="F63" s="81"/>
      <c r="G63" s="81"/>
    </row>
    <row r="64" spans="1:7" ht="4.5" customHeight="1" x14ac:dyDescent="0.25">
      <c r="A64" s="5"/>
      <c r="B64" s="6"/>
      <c r="C64" s="6"/>
      <c r="D64" s="6"/>
      <c r="E64" s="6"/>
      <c r="F64" s="6"/>
      <c r="G64" s="6"/>
    </row>
    <row r="65" spans="1:7" x14ac:dyDescent="0.25">
      <c r="A65" s="7"/>
      <c r="B65" s="6"/>
      <c r="C65" s="6"/>
      <c r="D65" s="6"/>
      <c r="E65" s="6"/>
      <c r="F65" s="6"/>
      <c r="G65" s="6"/>
    </row>
    <row r="66" spans="1:7" ht="16.5" customHeight="1" x14ac:dyDescent="0.25">
      <c r="A66" s="82" t="s">
        <v>49</v>
      </c>
      <c r="B66" s="82"/>
      <c r="C66" s="82"/>
      <c r="D66" s="6"/>
      <c r="E66" s="6"/>
      <c r="F66" s="6"/>
      <c r="G66" s="6"/>
    </row>
    <row r="67" spans="1:7" ht="46.5" customHeight="1" x14ac:dyDescent="0.25">
      <c r="A67" s="83" t="s">
        <v>56</v>
      </c>
      <c r="B67" s="83"/>
      <c r="C67" s="83"/>
      <c r="D67" s="83"/>
      <c r="E67" s="83"/>
      <c r="F67" s="83"/>
      <c r="G67" s="83"/>
    </row>
    <row r="68" spans="1:7" ht="18.75" customHeight="1" x14ac:dyDescent="0.25">
      <c r="A68" s="71" t="s">
        <v>75</v>
      </c>
      <c r="B68" s="71"/>
      <c r="C68" s="71"/>
      <c r="D68" s="71"/>
      <c r="E68" s="71"/>
      <c r="F68" s="71"/>
      <c r="G68" s="71"/>
    </row>
  </sheetData>
  <mergeCells count="22">
    <mergeCell ref="A4:A5"/>
    <mergeCell ref="B4:B5"/>
    <mergeCell ref="C4:C5"/>
    <mergeCell ref="G16:G19"/>
    <mergeCell ref="D4:D5"/>
    <mergeCell ref="G4:G5"/>
    <mergeCell ref="G42:G43"/>
    <mergeCell ref="A68:G68"/>
    <mergeCell ref="A1:G1"/>
    <mergeCell ref="A2:G2"/>
    <mergeCell ref="A67:G67"/>
    <mergeCell ref="A24:G24"/>
    <mergeCell ref="A27:G27"/>
    <mergeCell ref="A6:G6"/>
    <mergeCell ref="A38:G38"/>
    <mergeCell ref="A45:G45"/>
    <mergeCell ref="A63:G63"/>
    <mergeCell ref="A62:G62"/>
    <mergeCell ref="A61:G61"/>
    <mergeCell ref="A66:C66"/>
    <mergeCell ref="G21:G23"/>
    <mergeCell ref="E4:F4"/>
  </mergeCells>
  <pageMargins left="0.39370078740157483" right="0" top="0" bottom="0" header="0" footer="0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="115" zoomScaleNormal="115" workbookViewId="0">
      <pane ySplit="5" topLeftCell="A29" activePane="bottomLeft" state="frozen"/>
      <selection pane="bottomLeft" activeCell="C38" sqref="C38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68" t="s">
        <v>69</v>
      </c>
      <c r="B1" s="68"/>
      <c r="C1" s="68"/>
      <c r="D1" s="68"/>
      <c r="E1" s="68"/>
      <c r="F1" s="68"/>
      <c r="G1" s="68"/>
    </row>
    <row r="2" spans="1:7" ht="15.75" customHeight="1" x14ac:dyDescent="0.25">
      <c r="A2" s="68" t="s">
        <v>117</v>
      </c>
      <c r="B2" s="68"/>
      <c r="C2" s="68"/>
      <c r="D2" s="68"/>
      <c r="E2" s="68"/>
      <c r="F2" s="68"/>
      <c r="G2" s="68"/>
    </row>
    <row r="4" spans="1:7" ht="39" customHeight="1" x14ac:dyDescent="0.25">
      <c r="A4" s="69" t="s">
        <v>0</v>
      </c>
      <c r="B4" s="69" t="s">
        <v>1</v>
      </c>
      <c r="C4" s="69" t="s">
        <v>103</v>
      </c>
      <c r="D4" s="69" t="s">
        <v>86</v>
      </c>
      <c r="E4" s="70" t="s">
        <v>72</v>
      </c>
      <c r="F4" s="70"/>
      <c r="G4" s="69" t="s">
        <v>33</v>
      </c>
    </row>
    <row r="5" spans="1:7" x14ac:dyDescent="0.25">
      <c r="A5" s="69"/>
      <c r="B5" s="69"/>
      <c r="C5" s="69"/>
      <c r="D5" s="69"/>
      <c r="E5" s="51" t="s">
        <v>71</v>
      </c>
      <c r="F5" s="51" t="s">
        <v>21</v>
      </c>
      <c r="G5" s="69"/>
    </row>
    <row r="6" spans="1:7" x14ac:dyDescent="0.25">
      <c r="A6" s="72" t="s">
        <v>2</v>
      </c>
      <c r="B6" s="73"/>
      <c r="C6" s="73"/>
      <c r="D6" s="73"/>
      <c r="E6" s="73"/>
      <c r="F6" s="73"/>
      <c r="G6" s="74"/>
    </row>
    <row r="7" spans="1:7" s="23" customFormat="1" ht="22.5" x14ac:dyDescent="0.25">
      <c r="A7" s="9" t="s">
        <v>81</v>
      </c>
      <c r="B7" s="10" t="s">
        <v>3</v>
      </c>
      <c r="C7" s="61">
        <v>29632</v>
      </c>
      <c r="D7" s="37">
        <f>31736+D10+D13</f>
        <v>30591</v>
      </c>
      <c r="E7" s="37">
        <f>C7-D7</f>
        <v>-959</v>
      </c>
      <c r="F7" s="36">
        <f t="shared" ref="F7:F13" si="0">C7/D7*100</f>
        <v>96.865091039848323</v>
      </c>
      <c r="G7" s="28" t="s">
        <v>113</v>
      </c>
    </row>
    <row r="8" spans="1:7" s="23" customFormat="1" ht="15.75" x14ac:dyDescent="0.25">
      <c r="A8" s="9" t="s">
        <v>45</v>
      </c>
      <c r="B8" s="10" t="s">
        <v>4</v>
      </c>
      <c r="C8" s="37">
        <v>263</v>
      </c>
      <c r="D8" s="37">
        <v>303</v>
      </c>
      <c r="E8" s="35">
        <f t="shared" ref="E8:E13" si="1">C8-D8</f>
        <v>-40</v>
      </c>
      <c r="F8" s="36">
        <f t="shared" si="0"/>
        <v>86.798679867986792</v>
      </c>
      <c r="G8" s="99"/>
    </row>
    <row r="9" spans="1:7" s="23" customFormat="1" ht="15.75" customHeight="1" x14ac:dyDescent="0.25">
      <c r="A9" s="9" t="s">
        <v>46</v>
      </c>
      <c r="B9" s="10" t="s">
        <v>4</v>
      </c>
      <c r="C9" s="37">
        <v>377</v>
      </c>
      <c r="D9" s="37">
        <v>347</v>
      </c>
      <c r="E9" s="35">
        <f t="shared" si="1"/>
        <v>30</v>
      </c>
      <c r="F9" s="36">
        <f t="shared" si="0"/>
        <v>108.64553314121036</v>
      </c>
      <c r="G9" s="99"/>
    </row>
    <row r="10" spans="1:7" s="23" customFormat="1" ht="15.75" x14ac:dyDescent="0.25">
      <c r="A10" s="9" t="s">
        <v>73</v>
      </c>
      <c r="B10" s="10" t="s">
        <v>4</v>
      </c>
      <c r="C10" s="37">
        <f>C8-C9</f>
        <v>-114</v>
      </c>
      <c r="D10" s="37">
        <f>D8-D9</f>
        <v>-44</v>
      </c>
      <c r="E10" s="35">
        <f t="shared" si="1"/>
        <v>-70</v>
      </c>
      <c r="F10" s="36">
        <f t="shared" si="0"/>
        <v>259.09090909090907</v>
      </c>
      <c r="G10" s="99"/>
    </row>
    <row r="11" spans="1:7" s="23" customFormat="1" ht="15.75" customHeight="1" x14ac:dyDescent="0.25">
      <c r="A11" s="9" t="s">
        <v>47</v>
      </c>
      <c r="B11" s="10" t="s">
        <v>4</v>
      </c>
      <c r="C11" s="37">
        <v>868</v>
      </c>
      <c r="D11" s="37">
        <v>937</v>
      </c>
      <c r="E11" s="35">
        <f>C11-D11</f>
        <v>-69</v>
      </c>
      <c r="F11" s="36">
        <f t="shared" si="0"/>
        <v>92.636072572038415</v>
      </c>
      <c r="G11" s="99"/>
    </row>
    <row r="12" spans="1:7" s="23" customFormat="1" ht="15.75" customHeight="1" x14ac:dyDescent="0.25">
      <c r="A12" s="9" t="s">
        <v>48</v>
      </c>
      <c r="B12" s="10" t="s">
        <v>4</v>
      </c>
      <c r="C12" s="37">
        <v>1715</v>
      </c>
      <c r="D12" s="37">
        <v>2038</v>
      </c>
      <c r="E12" s="35">
        <f t="shared" si="1"/>
        <v>-323</v>
      </c>
      <c r="F12" s="36">
        <f t="shared" si="0"/>
        <v>84.151128557409223</v>
      </c>
      <c r="G12" s="99"/>
    </row>
    <row r="13" spans="1:7" s="23" customFormat="1" ht="15.75" x14ac:dyDescent="0.25">
      <c r="A13" s="9" t="s">
        <v>74</v>
      </c>
      <c r="B13" s="10" t="s">
        <v>4</v>
      </c>
      <c r="C13" s="37">
        <f>C11-C12</f>
        <v>-847</v>
      </c>
      <c r="D13" s="37">
        <f>D11-D12</f>
        <v>-1101</v>
      </c>
      <c r="E13" s="35">
        <f t="shared" si="1"/>
        <v>254</v>
      </c>
      <c r="F13" s="36">
        <f t="shared" si="0"/>
        <v>76.93006357856494</v>
      </c>
      <c r="G13" s="99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8" t="s">
        <v>87</v>
      </c>
      <c r="B15" s="10" t="s">
        <v>6</v>
      </c>
      <c r="C15" s="39">
        <v>55010.5</v>
      </c>
      <c r="D15" s="39">
        <v>51178</v>
      </c>
      <c r="E15" s="36">
        <f>C15-D15</f>
        <v>3832.5</v>
      </c>
      <c r="F15" s="36">
        <f>C15/D15*100</f>
        <v>107.48856930712417</v>
      </c>
      <c r="G15" s="78" t="s">
        <v>100</v>
      </c>
    </row>
    <row r="16" spans="1:7" s="23" customFormat="1" ht="66.75" x14ac:dyDescent="0.25">
      <c r="A16" s="9" t="s">
        <v>114</v>
      </c>
      <c r="B16" s="10" t="s">
        <v>6</v>
      </c>
      <c r="C16" s="34" t="s">
        <v>55</v>
      </c>
      <c r="D16" s="34" t="s">
        <v>55</v>
      </c>
      <c r="E16" s="34"/>
      <c r="F16" s="36">
        <v>111.8</v>
      </c>
      <c r="G16" s="79"/>
    </row>
    <row r="17" spans="1:7" s="23" customFormat="1" ht="54" customHeight="1" x14ac:dyDescent="0.25">
      <c r="A17" s="9" t="s">
        <v>53</v>
      </c>
      <c r="B17" s="10" t="s">
        <v>6</v>
      </c>
      <c r="C17" s="39">
        <v>3874.2</v>
      </c>
      <c r="D17" s="39">
        <v>3195.8</v>
      </c>
      <c r="E17" s="36">
        <f t="shared" ref="E17:E23" si="2">C17-D17</f>
        <v>678.39999999999964</v>
      </c>
      <c r="F17" s="36">
        <f t="shared" ref="F17" si="3">C17/D17*100</f>
        <v>121.22786156830838</v>
      </c>
      <c r="G17" s="79"/>
    </row>
    <row r="18" spans="1:7" s="23" customFormat="1" ht="84" customHeight="1" x14ac:dyDescent="0.25">
      <c r="A18" s="9" t="s">
        <v>54</v>
      </c>
      <c r="B18" s="10" t="s">
        <v>7</v>
      </c>
      <c r="C18" s="39">
        <v>2821.4</v>
      </c>
      <c r="D18" s="39">
        <v>3908.7</v>
      </c>
      <c r="E18" s="36">
        <f t="shared" si="2"/>
        <v>-1087.2999999999997</v>
      </c>
      <c r="F18" s="36">
        <f>C18/D18*100</f>
        <v>72.182567093918706</v>
      </c>
      <c r="G18" s="79"/>
    </row>
    <row r="19" spans="1:7" s="23" customFormat="1" ht="85.5" customHeight="1" x14ac:dyDescent="0.25">
      <c r="A19" s="9" t="s">
        <v>77</v>
      </c>
      <c r="B19" s="10" t="s">
        <v>7</v>
      </c>
      <c r="C19" s="39">
        <v>290.7</v>
      </c>
      <c r="D19" s="39">
        <v>257.2</v>
      </c>
      <c r="E19" s="36">
        <f t="shared" si="2"/>
        <v>33.5</v>
      </c>
      <c r="F19" s="36">
        <f>C19/D19*100</f>
        <v>113.02488335925349</v>
      </c>
      <c r="G19" s="84"/>
    </row>
    <row r="20" spans="1:7" x14ac:dyDescent="0.25">
      <c r="A20" s="13" t="s">
        <v>8</v>
      </c>
      <c r="B20" s="17"/>
      <c r="C20" s="17"/>
      <c r="D20" s="17"/>
      <c r="E20" s="17"/>
      <c r="F20" s="18"/>
      <c r="G20" s="19"/>
    </row>
    <row r="21" spans="1:7" s="23" customFormat="1" ht="24.75" customHeight="1" x14ac:dyDescent="0.25">
      <c r="A21" s="9" t="s">
        <v>50</v>
      </c>
      <c r="B21" s="10" t="s">
        <v>7</v>
      </c>
      <c r="C21" s="8">
        <v>5234</v>
      </c>
      <c r="D21" s="12">
        <v>4486.5</v>
      </c>
      <c r="E21" s="36">
        <f t="shared" si="2"/>
        <v>747.5</v>
      </c>
      <c r="F21" s="8">
        <f>C21/D21*100</f>
        <v>116.661094394294</v>
      </c>
      <c r="G21" s="78" t="s">
        <v>105</v>
      </c>
    </row>
    <row r="22" spans="1:7" s="23" customFormat="1" ht="24.75" customHeight="1" x14ac:dyDescent="0.25">
      <c r="A22" s="9" t="s">
        <v>51</v>
      </c>
      <c r="B22" s="10" t="s">
        <v>7</v>
      </c>
      <c r="C22" s="12">
        <v>548.29999999999995</v>
      </c>
      <c r="D22" s="12">
        <v>945.1</v>
      </c>
      <c r="E22" s="36">
        <f t="shared" si="2"/>
        <v>-396.80000000000007</v>
      </c>
      <c r="F22" s="8">
        <f t="shared" ref="F22:F38" si="4">C22/D22*100</f>
        <v>58.015024865093636</v>
      </c>
      <c r="G22" s="79"/>
    </row>
    <row r="23" spans="1:7" s="23" customFormat="1" ht="24.75" customHeight="1" x14ac:dyDescent="0.25">
      <c r="A23" s="9" t="s">
        <v>52</v>
      </c>
      <c r="B23" s="10" t="s">
        <v>7</v>
      </c>
      <c r="C23" s="8">
        <v>465</v>
      </c>
      <c r="D23" s="12">
        <v>401.4</v>
      </c>
      <c r="E23" s="36">
        <f t="shared" si="2"/>
        <v>63.600000000000023</v>
      </c>
      <c r="F23" s="8">
        <f>C23/D23*100-0.2</f>
        <v>115.64454409566518</v>
      </c>
      <c r="G23" s="84"/>
    </row>
    <row r="24" spans="1:7" ht="15.75" customHeight="1" x14ac:dyDescent="0.25">
      <c r="A24" s="75" t="s">
        <v>36</v>
      </c>
      <c r="B24" s="76"/>
      <c r="C24" s="76"/>
      <c r="D24" s="76"/>
      <c r="E24" s="76"/>
      <c r="F24" s="76"/>
      <c r="G24" s="77"/>
    </row>
    <row r="25" spans="1:7" s="23" customFormat="1" ht="60.75" customHeight="1" x14ac:dyDescent="0.25">
      <c r="A25" s="9" t="s">
        <v>59</v>
      </c>
      <c r="B25" s="10" t="s">
        <v>9</v>
      </c>
      <c r="C25" s="12">
        <v>308</v>
      </c>
      <c r="D25" s="12">
        <v>296</v>
      </c>
      <c r="E25" s="12">
        <f>C25-D25</f>
        <v>12</v>
      </c>
      <c r="F25" s="8">
        <f t="shared" si="4"/>
        <v>104.05405405405406</v>
      </c>
      <c r="G25" s="28" t="s">
        <v>108</v>
      </c>
    </row>
    <row r="26" spans="1:7" s="23" customFormat="1" ht="42" customHeight="1" x14ac:dyDescent="0.25">
      <c r="A26" s="30" t="s">
        <v>109</v>
      </c>
      <c r="B26" s="10" t="s">
        <v>9</v>
      </c>
      <c r="C26" s="12">
        <v>144</v>
      </c>
      <c r="D26" s="12">
        <v>143</v>
      </c>
      <c r="E26" s="12">
        <f>C26-D26</f>
        <v>1</v>
      </c>
      <c r="F26" s="8">
        <f t="shared" si="4"/>
        <v>100.69930069930071</v>
      </c>
      <c r="G26" s="28" t="s">
        <v>110</v>
      </c>
    </row>
    <row r="27" spans="1:7" s="23" customFormat="1" ht="42" customHeight="1" x14ac:dyDescent="0.25">
      <c r="A27" s="30" t="s">
        <v>111</v>
      </c>
      <c r="B27" s="10" t="s">
        <v>9</v>
      </c>
      <c r="C27" s="12">
        <v>696</v>
      </c>
      <c r="D27" s="12">
        <v>574</v>
      </c>
      <c r="E27" s="12">
        <f>C27-D27</f>
        <v>122</v>
      </c>
      <c r="F27" s="8">
        <f t="shared" ref="F27" si="5">C27/D27*100</f>
        <v>121.25435540069687</v>
      </c>
      <c r="G27" s="28" t="s">
        <v>110</v>
      </c>
    </row>
    <row r="28" spans="1:7" s="23" customFormat="1" x14ac:dyDescent="0.25">
      <c r="A28" s="75" t="s">
        <v>10</v>
      </c>
      <c r="B28" s="76"/>
      <c r="C28" s="76"/>
      <c r="D28" s="76"/>
      <c r="E28" s="76"/>
      <c r="F28" s="76"/>
      <c r="G28" s="77"/>
    </row>
    <row r="29" spans="1:7" s="23" customFormat="1" ht="72" customHeight="1" x14ac:dyDescent="0.25">
      <c r="A29" s="9" t="s">
        <v>61</v>
      </c>
      <c r="B29" s="10" t="s">
        <v>7</v>
      </c>
      <c r="C29" s="8">
        <v>5194.8</v>
      </c>
      <c r="D29" s="8">
        <v>4216.6000000000004</v>
      </c>
      <c r="E29" s="12">
        <f>C29-D29</f>
        <v>978.19999999999982</v>
      </c>
      <c r="F29" s="8">
        <f t="shared" si="4"/>
        <v>123.19878575155339</v>
      </c>
      <c r="G29" s="28" t="s">
        <v>115</v>
      </c>
    </row>
    <row r="30" spans="1:7" s="23" customFormat="1" ht="25.5" hidden="1" x14ac:dyDescent="0.25">
      <c r="A30" s="65" t="s">
        <v>11</v>
      </c>
      <c r="B30" s="57"/>
      <c r="C30" s="57"/>
      <c r="D30" s="57"/>
      <c r="E30" s="64">
        <f t="shared" ref="E30:E38" si="6">C30-D30</f>
        <v>0</v>
      </c>
      <c r="F30" s="56" t="e">
        <f t="shared" si="4"/>
        <v>#DIV/0!</v>
      </c>
      <c r="G30" s="59"/>
    </row>
    <row r="31" spans="1:7" s="23" customFormat="1" hidden="1" x14ac:dyDescent="0.25">
      <c r="A31" s="65" t="s">
        <v>12</v>
      </c>
      <c r="B31" s="57" t="s">
        <v>7</v>
      </c>
      <c r="C31" s="57">
        <f>SUM(C33:C35)</f>
        <v>0</v>
      </c>
      <c r="D31" s="57"/>
      <c r="E31" s="64">
        <f t="shared" si="6"/>
        <v>0</v>
      </c>
      <c r="F31" s="56" t="e">
        <f t="shared" si="4"/>
        <v>#DIV/0!</v>
      </c>
      <c r="G31" s="60"/>
    </row>
    <row r="32" spans="1:7" s="23" customFormat="1" hidden="1" x14ac:dyDescent="0.25">
      <c r="A32" s="65" t="s">
        <v>13</v>
      </c>
      <c r="B32" s="57"/>
      <c r="C32" s="57"/>
      <c r="D32" s="57"/>
      <c r="E32" s="64">
        <f t="shared" si="6"/>
        <v>0</v>
      </c>
      <c r="F32" s="56" t="e">
        <f t="shared" si="4"/>
        <v>#DIV/0!</v>
      </c>
      <c r="G32" s="59"/>
    </row>
    <row r="33" spans="1:7" s="23" customFormat="1" hidden="1" x14ac:dyDescent="0.25">
      <c r="A33" s="65" t="s">
        <v>14</v>
      </c>
      <c r="B33" s="57" t="s">
        <v>7</v>
      </c>
      <c r="C33" s="57"/>
      <c r="D33" s="57"/>
      <c r="E33" s="64">
        <f t="shared" si="6"/>
        <v>0</v>
      </c>
      <c r="F33" s="56" t="e">
        <f t="shared" si="4"/>
        <v>#DIV/0!</v>
      </c>
      <c r="G33" s="60"/>
    </row>
    <row r="34" spans="1:7" s="23" customFormat="1" hidden="1" x14ac:dyDescent="0.25">
      <c r="A34" s="65" t="s">
        <v>15</v>
      </c>
      <c r="B34" s="57" t="s">
        <v>7</v>
      </c>
      <c r="C34" s="57"/>
      <c r="D34" s="57"/>
      <c r="E34" s="64">
        <f t="shared" si="6"/>
        <v>0</v>
      </c>
      <c r="F34" s="56" t="e">
        <f t="shared" si="4"/>
        <v>#DIV/0!</v>
      </c>
      <c r="G34" s="60"/>
    </row>
    <row r="35" spans="1:7" s="23" customFormat="1" hidden="1" x14ac:dyDescent="0.25">
      <c r="A35" s="65" t="s">
        <v>16</v>
      </c>
      <c r="B35" s="57" t="s">
        <v>7</v>
      </c>
      <c r="C35" s="57"/>
      <c r="D35" s="57"/>
      <c r="E35" s="64">
        <f t="shared" si="6"/>
        <v>0</v>
      </c>
      <c r="F35" s="56" t="e">
        <f t="shared" si="4"/>
        <v>#DIV/0!</v>
      </c>
      <c r="G35" s="60"/>
    </row>
    <row r="36" spans="1:7" s="23" customFormat="1" hidden="1" x14ac:dyDescent="0.25">
      <c r="A36" s="65" t="s">
        <v>17</v>
      </c>
      <c r="B36" s="57" t="s">
        <v>7</v>
      </c>
      <c r="C36" s="58"/>
      <c r="D36" s="58"/>
      <c r="E36" s="64">
        <f t="shared" si="6"/>
        <v>0</v>
      </c>
      <c r="F36" s="56" t="e">
        <f t="shared" si="4"/>
        <v>#DIV/0!</v>
      </c>
      <c r="G36" s="60"/>
    </row>
    <row r="37" spans="1:7" s="23" customFormat="1" ht="58.5" customHeight="1" x14ac:dyDescent="0.25">
      <c r="A37" s="9" t="s">
        <v>106</v>
      </c>
      <c r="B37" s="10" t="s">
        <v>107</v>
      </c>
      <c r="C37" s="67">
        <v>406</v>
      </c>
      <c r="D37" s="67">
        <v>265</v>
      </c>
      <c r="E37" s="12">
        <f t="shared" si="6"/>
        <v>141</v>
      </c>
      <c r="F37" s="8">
        <f t="shared" si="4"/>
        <v>153.20754716981133</v>
      </c>
      <c r="G37" s="57"/>
    </row>
    <row r="38" spans="1:7" s="23" customFormat="1" ht="89.25" customHeight="1" x14ac:dyDescent="0.25">
      <c r="A38" s="21" t="s">
        <v>67</v>
      </c>
      <c r="B38" s="10" t="s">
        <v>7</v>
      </c>
      <c r="C38" s="8">
        <v>3254.3</v>
      </c>
      <c r="D38" s="8">
        <v>5175.3999999999996</v>
      </c>
      <c r="E38" s="12">
        <f t="shared" si="6"/>
        <v>-1921.0999999999995</v>
      </c>
      <c r="F38" s="8">
        <f t="shared" si="4"/>
        <v>62.880163852069415</v>
      </c>
      <c r="G38" s="28" t="s">
        <v>118</v>
      </c>
    </row>
    <row r="39" spans="1:7" s="23" customFormat="1" x14ac:dyDescent="0.25">
      <c r="A39" s="75" t="s">
        <v>82</v>
      </c>
      <c r="B39" s="76"/>
      <c r="C39" s="76"/>
      <c r="D39" s="76"/>
      <c r="E39" s="76"/>
      <c r="F39" s="76"/>
      <c r="G39" s="77"/>
    </row>
    <row r="40" spans="1:7" s="26" customFormat="1" ht="48" hidden="1" customHeight="1" x14ac:dyDescent="0.25">
      <c r="A40" s="88" t="s">
        <v>112</v>
      </c>
      <c r="B40" s="89" t="s">
        <v>19</v>
      </c>
      <c r="C40" s="90"/>
      <c r="D40" s="90"/>
      <c r="E40" s="90"/>
      <c r="F40" s="90"/>
      <c r="G40" s="91"/>
    </row>
    <row r="41" spans="1:7" s="26" customFormat="1" ht="42.75" hidden="1" customHeight="1" x14ac:dyDescent="0.25">
      <c r="A41" s="92" t="s">
        <v>68</v>
      </c>
      <c r="B41" s="89" t="s">
        <v>19</v>
      </c>
      <c r="C41" s="93"/>
      <c r="D41" s="93"/>
      <c r="E41" s="93"/>
      <c r="F41" s="90"/>
      <c r="G41" s="89"/>
    </row>
    <row r="42" spans="1:7" s="26" customFormat="1" ht="25.5" hidden="1" x14ac:dyDescent="0.25">
      <c r="A42" s="94" t="s">
        <v>20</v>
      </c>
      <c r="B42" s="95" t="s">
        <v>21</v>
      </c>
      <c r="C42" s="96" t="e">
        <f>C41/1000/C40*100</f>
        <v>#DIV/0!</v>
      </c>
      <c r="D42" s="96" t="e">
        <f>D41/1000/D40*100</f>
        <v>#DIV/0!</v>
      </c>
      <c r="E42" s="96"/>
      <c r="F42" s="97" t="s">
        <v>32</v>
      </c>
      <c r="G42" s="98"/>
    </row>
    <row r="43" spans="1:7" s="23" customFormat="1" ht="66.75" customHeight="1" x14ac:dyDescent="0.25">
      <c r="A43" s="9" t="s">
        <v>64</v>
      </c>
      <c r="B43" s="10" t="s">
        <v>19</v>
      </c>
      <c r="C43" s="100">
        <v>10.042</v>
      </c>
      <c r="D43" s="22">
        <v>10.175000000000001</v>
      </c>
      <c r="E43" s="12">
        <f t="shared" ref="E43:E45" si="7">C43-D43</f>
        <v>-0.1330000000000009</v>
      </c>
      <c r="F43" s="8">
        <f t="shared" ref="F43:F45" si="8">C43/D43*100</f>
        <v>98.692874692874682</v>
      </c>
      <c r="G43" s="78" t="s">
        <v>63</v>
      </c>
    </row>
    <row r="44" spans="1:7" s="23" customFormat="1" ht="33.75" customHeight="1" x14ac:dyDescent="0.25">
      <c r="A44" s="9" t="s">
        <v>65</v>
      </c>
      <c r="B44" s="10" t="s">
        <v>22</v>
      </c>
      <c r="C44" s="8">
        <v>95301.2</v>
      </c>
      <c r="D44" s="8">
        <v>90949.4</v>
      </c>
      <c r="E44" s="8">
        <f>C44-D44</f>
        <v>4351.8000000000029</v>
      </c>
      <c r="F44" s="8">
        <f>C44/D44*100</f>
        <v>104.7848583937882</v>
      </c>
      <c r="G44" s="79"/>
    </row>
    <row r="45" spans="1:7" s="23" customFormat="1" ht="33.75" customHeight="1" x14ac:dyDescent="0.25">
      <c r="A45" s="9" t="s">
        <v>83</v>
      </c>
      <c r="B45" s="10" t="s">
        <v>22</v>
      </c>
      <c r="C45" s="8">
        <v>0</v>
      </c>
      <c r="D45" s="8">
        <v>0</v>
      </c>
      <c r="E45" s="8">
        <f t="shared" si="7"/>
        <v>0</v>
      </c>
      <c r="F45" s="50" t="e">
        <f t="shared" si="8"/>
        <v>#DIV/0!</v>
      </c>
      <c r="G45" s="66"/>
    </row>
    <row r="46" spans="1:7" s="23" customFormat="1" hidden="1" x14ac:dyDescent="0.25">
      <c r="A46" s="75" t="s">
        <v>23</v>
      </c>
      <c r="B46" s="76"/>
      <c r="C46" s="76"/>
      <c r="D46" s="76"/>
      <c r="E46" s="76"/>
      <c r="F46" s="76"/>
      <c r="G46" s="77"/>
    </row>
    <row r="47" spans="1:7" s="26" customFormat="1" ht="41.25" hidden="1" x14ac:dyDescent="0.25">
      <c r="A47" s="24" t="s">
        <v>66</v>
      </c>
      <c r="B47" s="25" t="s">
        <v>3</v>
      </c>
      <c r="C47" s="32"/>
      <c r="D47" s="32"/>
      <c r="E47" s="32"/>
      <c r="F47" s="27"/>
      <c r="G47" s="40"/>
    </row>
    <row r="48" spans="1:7" s="26" customFormat="1" ht="15" hidden="1" customHeight="1" x14ac:dyDescent="0.25">
      <c r="A48" s="24" t="s">
        <v>24</v>
      </c>
      <c r="B48" s="25"/>
      <c r="C48" s="25"/>
      <c r="D48" s="25"/>
      <c r="E48" s="25"/>
      <c r="F48" s="25"/>
      <c r="G48" s="48"/>
    </row>
    <row r="49" spans="1:7" s="26" customFormat="1" hidden="1" x14ac:dyDescent="0.25">
      <c r="A49" s="24" t="s">
        <v>25</v>
      </c>
      <c r="B49" s="25" t="s">
        <v>3</v>
      </c>
      <c r="C49" s="32"/>
      <c r="D49" s="32"/>
      <c r="E49" s="32"/>
      <c r="F49" s="27"/>
      <c r="G49" s="31"/>
    </row>
    <row r="50" spans="1:7" s="26" customFormat="1" ht="25.5" hidden="1" x14ac:dyDescent="0.25">
      <c r="A50" s="24" t="s">
        <v>26</v>
      </c>
      <c r="B50" s="25" t="s">
        <v>3</v>
      </c>
      <c r="C50" s="25"/>
      <c r="D50" s="25"/>
      <c r="E50" s="25"/>
      <c r="F50" s="27"/>
      <c r="G50" s="31"/>
    </row>
    <row r="51" spans="1:7" s="26" customFormat="1" ht="15.75" hidden="1" customHeight="1" x14ac:dyDescent="0.25">
      <c r="A51" s="24" t="s">
        <v>27</v>
      </c>
      <c r="B51" s="25" t="s">
        <v>3</v>
      </c>
      <c r="C51" s="32"/>
      <c r="D51" s="32"/>
      <c r="E51" s="32"/>
      <c r="F51" s="27"/>
      <c r="G51" s="31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9">C52/D52*100</f>
        <v>#DIV/0!</v>
      </c>
      <c r="G52" s="11"/>
    </row>
    <row r="53" spans="1:7" ht="15.75" hidden="1" customHeight="1" x14ac:dyDescent="0.25">
      <c r="A53" s="9" t="s">
        <v>41</v>
      </c>
      <c r="B53" s="10" t="s">
        <v>3</v>
      </c>
      <c r="C53" s="12"/>
      <c r="D53" s="12">
        <v>78</v>
      </c>
      <c r="E53" s="12"/>
      <c r="F53" s="8">
        <f t="shared" si="9"/>
        <v>0</v>
      </c>
      <c r="G53" s="11"/>
    </row>
    <row r="54" spans="1:7" ht="14.25" hidden="1" customHeight="1" x14ac:dyDescent="0.25">
      <c r="A54" s="9" t="s">
        <v>42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>
        <v>13</v>
      </c>
      <c r="E55" s="12"/>
      <c r="F55" s="8">
        <f t="shared" ref="F55:F59" si="10">C55/D55*100</f>
        <v>0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>
        <v>7</v>
      </c>
      <c r="E56" s="12"/>
      <c r="F56" s="8">
        <f t="shared" si="10"/>
        <v>0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>
        <v>2</v>
      </c>
      <c r="E57" s="12"/>
      <c r="F57" s="8">
        <f t="shared" si="10"/>
        <v>0</v>
      </c>
      <c r="G57" s="11"/>
    </row>
    <row r="58" spans="1:7" ht="40.5" hidden="1" customHeight="1" x14ac:dyDescent="0.25">
      <c r="A58" s="9" t="s">
        <v>38</v>
      </c>
      <c r="B58" s="10" t="s">
        <v>3</v>
      </c>
      <c r="C58" s="12"/>
      <c r="D58" s="12">
        <v>262</v>
      </c>
      <c r="E58" s="12"/>
      <c r="F58" s="8">
        <f t="shared" si="10"/>
        <v>0</v>
      </c>
      <c r="G58" s="10"/>
    </row>
    <row r="59" spans="1:7" ht="14.25" hidden="1" customHeight="1" x14ac:dyDescent="0.25">
      <c r="A59" s="9" t="s">
        <v>39</v>
      </c>
      <c r="B59" s="10" t="s">
        <v>40</v>
      </c>
      <c r="C59" s="12"/>
      <c r="D59" s="12">
        <v>132</v>
      </c>
      <c r="E59" s="12"/>
      <c r="F59" s="8">
        <f t="shared" si="10"/>
        <v>0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35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80" t="s">
        <v>44</v>
      </c>
      <c r="B62" s="80"/>
      <c r="C62" s="80"/>
      <c r="D62" s="80"/>
      <c r="E62" s="80"/>
      <c r="F62" s="80"/>
      <c r="G62" s="80"/>
    </row>
    <row r="63" spans="1:7" ht="18.75" hidden="1" customHeight="1" x14ac:dyDescent="0.25">
      <c r="A63" s="80" t="s">
        <v>43</v>
      </c>
      <c r="B63" s="80"/>
      <c r="C63" s="80"/>
      <c r="D63" s="80"/>
      <c r="E63" s="80"/>
      <c r="F63" s="80"/>
      <c r="G63" s="80"/>
    </row>
    <row r="64" spans="1:7" ht="52.5" hidden="1" customHeight="1" x14ac:dyDescent="0.25">
      <c r="A64" s="81" t="s">
        <v>37</v>
      </c>
      <c r="B64" s="81"/>
      <c r="C64" s="81"/>
      <c r="D64" s="81"/>
      <c r="E64" s="81"/>
      <c r="F64" s="81"/>
      <c r="G64" s="81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82" t="s">
        <v>104</v>
      </c>
      <c r="B67" s="82"/>
      <c r="C67" s="82"/>
      <c r="D67" s="6"/>
      <c r="E67" s="6"/>
      <c r="F67" s="6"/>
      <c r="G67" s="6"/>
    </row>
    <row r="68" spans="1:7" ht="33.75" customHeight="1" x14ac:dyDescent="0.25">
      <c r="A68" s="83" t="s">
        <v>56</v>
      </c>
      <c r="B68" s="83"/>
      <c r="C68" s="83"/>
      <c r="D68" s="83"/>
      <c r="E68" s="83"/>
      <c r="F68" s="83"/>
      <c r="G68" s="83"/>
    </row>
    <row r="69" spans="1:7" ht="18.75" customHeight="1" x14ac:dyDescent="0.25">
      <c r="A69" s="71" t="s">
        <v>75</v>
      </c>
      <c r="B69" s="71"/>
      <c r="C69" s="71"/>
      <c r="D69" s="71"/>
      <c r="E69" s="71"/>
      <c r="F69" s="71"/>
      <c r="G69" s="71"/>
    </row>
    <row r="70" spans="1:7" ht="16.5" x14ac:dyDescent="0.25">
      <c r="A70" s="71" t="s">
        <v>116</v>
      </c>
      <c r="B70" s="71"/>
      <c r="C70" s="71"/>
      <c r="D70" s="71"/>
      <c r="E70" s="71"/>
      <c r="F70" s="71"/>
      <c r="G70" s="71"/>
    </row>
  </sheetData>
  <mergeCells count="23">
    <mergeCell ref="A70:G70"/>
    <mergeCell ref="A1:G1"/>
    <mergeCell ref="A2:G2"/>
    <mergeCell ref="A4:A5"/>
    <mergeCell ref="B4:B5"/>
    <mergeCell ref="C4:C5"/>
    <mergeCell ref="D4:D5"/>
    <mergeCell ref="E4:F4"/>
    <mergeCell ref="G4:G5"/>
    <mergeCell ref="A69:G69"/>
    <mergeCell ref="A6:G6"/>
    <mergeCell ref="A24:G24"/>
    <mergeCell ref="A28:G28"/>
    <mergeCell ref="A39:G39"/>
    <mergeCell ref="G43:G44"/>
    <mergeCell ref="A46:G46"/>
    <mergeCell ref="A62:G62"/>
    <mergeCell ref="A63:G63"/>
    <mergeCell ref="A64:G64"/>
    <mergeCell ref="A67:C67"/>
    <mergeCell ref="A68:G68"/>
    <mergeCell ref="G15:G19"/>
    <mergeCell ref="G21:G23"/>
  </mergeCells>
  <pageMargins left="0.59055118110236227" right="0.39370078740157483" top="0.39370078740157483" bottom="0.39370078740157483" header="0" footer="0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 - март 2023</vt:lpstr>
      <vt:lpstr>Январь - июнь 2023</vt:lpstr>
      <vt:lpstr>Январь - сентябрь 2023</vt:lpstr>
      <vt:lpstr>Январь - декабрь 2023</vt:lpstr>
      <vt:lpstr>'Январь - декабрь 2023'!Заголовки_для_печати</vt:lpstr>
      <vt:lpstr>'Январь - июнь 2023'!Область_печати</vt:lpstr>
      <vt:lpstr>'Январь - март 2023'!Область_печати</vt:lpstr>
      <vt:lpstr>'Январь - сентябрь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2024-06-13T11:49:37Z</cp:lastPrinted>
  <dcterms:created xsi:type="dcterms:W3CDTF">2015-03-05T06:47:46Z</dcterms:created>
  <dcterms:modified xsi:type="dcterms:W3CDTF">2024-06-13T13:42:20Z</dcterms:modified>
</cp:coreProperties>
</file>